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70" yWindow="60" windowWidth="7275" windowHeight="7035" activeTab="0"/>
  </bookViews>
  <sheets>
    <sheet name="位置(X-Y)" sheetId="1" r:id="rId1"/>
    <sheet name="速度" sheetId="2" r:id="rId2"/>
  </sheets>
  <definedNames/>
  <calcPr fullCalcOnLoad="1"/>
</workbook>
</file>

<file path=xl/sharedStrings.xml><?xml version="1.0" encoding="utf-8"?>
<sst xmlns="http://schemas.openxmlformats.org/spreadsheetml/2006/main" count="47" uniqueCount="39">
  <si>
    <t>h</t>
  </si>
  <si>
    <t>m</t>
  </si>
  <si>
    <t>s</t>
  </si>
  <si>
    <t>No.</t>
  </si>
  <si>
    <t>t</t>
  </si>
  <si>
    <t>TIME</t>
  </si>
  <si>
    <t>X(pic)</t>
  </si>
  <si>
    <t>Y(pic)</t>
  </si>
  <si>
    <t>X(km)</t>
  </si>
  <si>
    <t>X(km)</t>
  </si>
  <si>
    <t>Y(km)</t>
  </si>
  <si>
    <t>Y(km)</t>
  </si>
  <si>
    <t>プロミネンスの位置</t>
  </si>
  <si>
    <t>時刻</t>
  </si>
  <si>
    <t>時間</t>
  </si>
  <si>
    <t>プロミネンスの位置(km)</t>
  </si>
  <si>
    <t>ΔＸ</t>
  </si>
  <si>
    <t>Δt</t>
  </si>
  <si>
    <t>ΔＹ</t>
  </si>
  <si>
    <t>Ｖx</t>
  </si>
  <si>
    <t>Ｖy</t>
  </si>
  <si>
    <t>ΔＶx</t>
  </si>
  <si>
    <t>ΔＶy</t>
  </si>
  <si>
    <t>Δt’</t>
  </si>
  <si>
    <t>ax</t>
  </si>
  <si>
    <t>ay</t>
  </si>
  <si>
    <t>位置</t>
  </si>
  <si>
    <t>観測時刻</t>
  </si>
  <si>
    <t>t(sec)</t>
  </si>
  <si>
    <t>プロミネンスの位置（X-Y）入力表</t>
  </si>
  <si>
    <t>位置変化（Ｘ－Ｙ）</t>
  </si>
  <si>
    <t>速度の計算表</t>
  </si>
  <si>
    <t>ＡＶＧ(ay)</t>
  </si>
  <si>
    <t>t’</t>
  </si>
  <si>
    <t>水平方向の移動(X-t)</t>
  </si>
  <si>
    <t>鉛直方向の移動(Y-t)</t>
  </si>
  <si>
    <t>平均加速度</t>
  </si>
  <si>
    <t>速度（km/s）</t>
  </si>
  <si>
    <t>加速度(km/s2)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</si>
</sst>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0.75"/>
      <name val="ＭＳ Ｐゴシック"/>
      <family val="3"/>
    </font>
    <font>
      <sz val="10.25"/>
      <name val="ＭＳ Ｐゴシック"/>
      <family val="3"/>
    </font>
    <font>
      <sz val="18"/>
      <name val="ＭＳ Ｐゴシック"/>
      <family val="3"/>
    </font>
    <font>
      <b/>
      <sz val="10.25"/>
      <name val="ＭＳ Ｐゴシック"/>
      <family val="3"/>
    </font>
    <font>
      <b/>
      <sz val="12"/>
      <name val="ＭＳ Ｐゴシック"/>
      <family val="3"/>
    </font>
    <font>
      <b/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1" xfId="0" applyBorder="1" applyAlignment="1">
      <alignment/>
    </xf>
    <xf numFmtId="17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176" fontId="0" fillId="0" borderId="2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1" xfId="0" applyFill="1" applyBorder="1" applyAlignment="1">
      <alignment/>
    </xf>
    <xf numFmtId="0" fontId="0" fillId="3" borderId="0" xfId="0" applyFill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2" xfId="0" applyFill="1" applyBorder="1" applyAlignment="1">
      <alignment/>
    </xf>
    <xf numFmtId="0" fontId="5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0" fillId="4" borderId="7" xfId="0" applyFill="1" applyBorder="1" applyAlignment="1">
      <alignment/>
    </xf>
    <xf numFmtId="176" fontId="0" fillId="3" borderId="0" xfId="0" applyNumberFormat="1" applyFill="1" applyAlignment="1">
      <alignment/>
    </xf>
    <xf numFmtId="0" fontId="0" fillId="5" borderId="2" xfId="0" applyFill="1" applyBorder="1" applyAlignment="1">
      <alignment/>
    </xf>
    <xf numFmtId="0" fontId="0" fillId="5" borderId="1" xfId="0" applyFill="1" applyBorder="1" applyAlignment="1">
      <alignment/>
    </xf>
    <xf numFmtId="176" fontId="0" fillId="5" borderId="1" xfId="0" applyNumberFormat="1" applyFill="1" applyBorder="1" applyAlignment="1">
      <alignment/>
    </xf>
    <xf numFmtId="0" fontId="0" fillId="5" borderId="7" xfId="0" applyFill="1" applyBorder="1" applyAlignment="1">
      <alignment/>
    </xf>
    <xf numFmtId="0" fontId="0" fillId="5" borderId="3" xfId="0" applyFill="1" applyBorder="1" applyAlignment="1">
      <alignment/>
    </xf>
    <xf numFmtId="0" fontId="0" fillId="3" borderId="0" xfId="0" applyFill="1" applyBorder="1" applyAlignment="1">
      <alignment/>
    </xf>
    <xf numFmtId="0" fontId="0" fillId="6" borderId="1" xfId="0" applyFill="1" applyBorder="1" applyAlignment="1">
      <alignment/>
    </xf>
    <xf numFmtId="176" fontId="0" fillId="6" borderId="1" xfId="0" applyNumberFormat="1" applyFill="1" applyBorder="1" applyAlignment="1">
      <alignment/>
    </xf>
    <xf numFmtId="0" fontId="0" fillId="6" borderId="3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8" fillId="3" borderId="0" xfId="0" applyFont="1" applyFill="1" applyAlignment="1">
      <alignment/>
    </xf>
    <xf numFmtId="176" fontId="0" fillId="7" borderId="1" xfId="0" applyNumberFormat="1" applyFill="1" applyBorder="1" applyAlignment="1">
      <alignment/>
    </xf>
    <xf numFmtId="0" fontId="0" fillId="6" borderId="2" xfId="0" applyFill="1" applyBorder="1" applyAlignment="1">
      <alignment/>
    </xf>
    <xf numFmtId="0" fontId="0" fillId="6" borderId="8" xfId="0" applyFill="1" applyBorder="1" applyAlignment="1">
      <alignment/>
    </xf>
    <xf numFmtId="0" fontId="0" fillId="4" borderId="1" xfId="0" applyFill="1" applyBorder="1" applyAlignment="1">
      <alignment/>
    </xf>
    <xf numFmtId="178" fontId="0" fillId="8" borderId="7" xfId="0" applyNumberFormat="1" applyFill="1" applyBorder="1" applyAlignment="1">
      <alignment/>
    </xf>
    <xf numFmtId="178" fontId="0" fillId="8" borderId="2" xfId="0" applyNumberFormat="1" applyFill="1" applyBorder="1" applyAlignment="1">
      <alignment/>
    </xf>
    <xf numFmtId="178" fontId="0" fillId="3" borderId="0" xfId="0" applyNumberFormat="1" applyFill="1" applyAlignment="1">
      <alignment/>
    </xf>
    <xf numFmtId="178" fontId="0" fillId="8" borderId="6" xfId="0" applyNumberForma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水平方向の移動(X-t)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'位置(X-Y)'!$A$33</c:f>
              <c:strCache>
                <c:ptCount val="1"/>
                <c:pt idx="0">
                  <c:v>水平方向の移動(X-t)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'位置(X-Y)'!$I$20:$I$29</c:f>
              <c:numCache>
                <c:ptCount val="10"/>
                <c:pt idx="0">
                  <c:v>0</c:v>
                </c:pt>
                <c:pt idx="1">
                  <c:v>32</c:v>
                </c:pt>
                <c:pt idx="2">
                  <c:v>63.90000000000009</c:v>
                </c:pt>
                <c:pt idx="3">
                  <c:v>87.90000000000009</c:v>
                </c:pt>
                <c:pt idx="4">
                  <c:v>119.80000000000018</c:v>
                </c:pt>
                <c:pt idx="5">
                  <c:v>151.80000000000018</c:v>
                </c:pt>
                <c:pt idx="6">
                  <c:v>183.70000000000027</c:v>
                </c:pt>
                <c:pt idx="7">
                  <c:v>215.70000000000027</c:v>
                </c:pt>
                <c:pt idx="8">
                  <c:v>239.5999999999999</c:v>
                </c:pt>
                <c:pt idx="9">
                  <c:v>271.5999999999999</c:v>
                </c:pt>
              </c:numCache>
            </c:numRef>
          </c:xVal>
          <c:yVal>
            <c:numRef>
              <c:f>'位置(X-Y)'!$J$20:$J$29</c:f>
              <c:numCache>
                <c:ptCount val="10"/>
                <c:pt idx="0">
                  <c:v>0</c:v>
                </c:pt>
                <c:pt idx="1">
                  <c:v>1669.5</c:v>
                </c:pt>
                <c:pt idx="2">
                  <c:v>5485.5</c:v>
                </c:pt>
                <c:pt idx="3">
                  <c:v>8109</c:v>
                </c:pt>
                <c:pt idx="4">
                  <c:v>10653</c:v>
                </c:pt>
                <c:pt idx="5">
                  <c:v>13276.5</c:v>
                </c:pt>
                <c:pt idx="6">
                  <c:v>15979.5</c:v>
                </c:pt>
                <c:pt idx="7">
                  <c:v>19000.5</c:v>
                </c:pt>
                <c:pt idx="8">
                  <c:v>21226.5</c:v>
                </c:pt>
                <c:pt idx="9">
                  <c:v>23850</c:v>
                </c:pt>
              </c:numCache>
            </c:numRef>
          </c:yVal>
          <c:smooth val="0"/>
        </c:ser>
        <c:axId val="11712320"/>
        <c:axId val="38302017"/>
      </c:scatterChart>
      <c:valAx>
        <c:axId val="117123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302017"/>
        <c:crossesAt val="0"/>
        <c:crossBetween val="midCat"/>
        <c:dispUnits/>
      </c:valAx>
      <c:valAx>
        <c:axId val="3830201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水平方向の移動(km)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171232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ＭＳ Ｐゴシック"/>
                <a:ea typeface="ＭＳ Ｐゴシック"/>
                <a:cs typeface="ＭＳ Ｐゴシック"/>
              </a:rPr>
              <a:t>鉛直方向の移動(Y-t)
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1"/>
          <c:order val="0"/>
          <c:tx>
            <c:strRef>
              <c:f>'位置(X-Y)'!$K$33</c:f>
              <c:strCache>
                <c:ptCount val="1"/>
                <c:pt idx="0">
                  <c:v>鉛直方向の移動(Y-t)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800080"/>
              </a:solidFill>
              <a:ln>
                <a:solidFill>
                  <a:srgbClr val="800080"/>
                </a:solidFill>
              </a:ln>
            </c:spPr>
          </c:marker>
          <c:xVal>
            <c:numRef>
              <c:f>'位置(X-Y)'!$I$20:$I$29</c:f>
              <c:numCache>
                <c:ptCount val="10"/>
                <c:pt idx="0">
                  <c:v>0</c:v>
                </c:pt>
                <c:pt idx="1">
                  <c:v>32</c:v>
                </c:pt>
                <c:pt idx="2">
                  <c:v>63.90000000000009</c:v>
                </c:pt>
                <c:pt idx="3">
                  <c:v>87.90000000000009</c:v>
                </c:pt>
                <c:pt idx="4">
                  <c:v>119.80000000000018</c:v>
                </c:pt>
                <c:pt idx="5">
                  <c:v>151.80000000000018</c:v>
                </c:pt>
                <c:pt idx="6">
                  <c:v>183.70000000000027</c:v>
                </c:pt>
                <c:pt idx="7">
                  <c:v>215.70000000000027</c:v>
                </c:pt>
                <c:pt idx="8">
                  <c:v>239.5999999999999</c:v>
                </c:pt>
                <c:pt idx="9">
                  <c:v>271.5999999999999</c:v>
                </c:pt>
              </c:numCache>
            </c:numRef>
          </c:xVal>
          <c:yVal>
            <c:numRef>
              <c:f>'位置(X-Y)'!$K$20:$K$29</c:f>
              <c:numCache>
                <c:ptCount val="10"/>
                <c:pt idx="0">
                  <c:v>20431.5</c:v>
                </c:pt>
                <c:pt idx="1">
                  <c:v>20352</c:v>
                </c:pt>
                <c:pt idx="2">
                  <c:v>18682.5</c:v>
                </c:pt>
                <c:pt idx="3">
                  <c:v>16695</c:v>
                </c:pt>
                <c:pt idx="4">
                  <c:v>14707.5</c:v>
                </c:pt>
                <c:pt idx="5">
                  <c:v>12481.5</c:v>
                </c:pt>
                <c:pt idx="6">
                  <c:v>9778.5</c:v>
                </c:pt>
                <c:pt idx="7">
                  <c:v>6598.5</c:v>
                </c:pt>
                <c:pt idx="8">
                  <c:v>4054.5</c:v>
                </c:pt>
                <c:pt idx="9">
                  <c:v>0</c:v>
                </c:pt>
              </c:numCache>
            </c:numRef>
          </c:yVal>
          <c:smooth val="0"/>
        </c:ser>
        <c:axId val="9173834"/>
        <c:axId val="15455643"/>
      </c:scatterChart>
      <c:valAx>
        <c:axId val="9173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5455643"/>
        <c:crossesAt val="0"/>
        <c:crossBetween val="midCat"/>
        <c:dispUnits/>
      </c:valAx>
      <c:valAx>
        <c:axId val="15455643"/>
        <c:scaling>
          <c:orientation val="minMax"/>
          <c:max val="2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ＭＳ Ｐゴシック"/>
                    <a:ea typeface="ＭＳ Ｐゴシック"/>
                    <a:cs typeface="ＭＳ Ｐゴシック"/>
                  </a:rPr>
                  <a:t>鉛直方向の移動(km)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9173834"/>
        <c:crosses val="autoZero"/>
        <c:crossBetween val="midCat"/>
        <c:dispUnits/>
        <c:maj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ＭＳ Ｐゴシック"/>
                <a:ea typeface="ＭＳ Ｐゴシック"/>
                <a:cs typeface="ＭＳ Ｐゴシック"/>
              </a:rPr>
              <a:t>位置変化(X-Y)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'位置(X-Y)'!$J$20:$J$29</c:f>
              <c:numCache/>
            </c:numRef>
          </c:xVal>
          <c:yVal>
            <c:numRef>
              <c:f>'位置(X-Y)'!$K$20:$K$29</c:f>
              <c:numCache/>
            </c:numRef>
          </c:yVal>
          <c:smooth val="0"/>
        </c:ser>
        <c:axId val="4883060"/>
        <c:axId val="43947541"/>
      </c:scatterChart>
      <c:valAx>
        <c:axId val="4883060"/>
        <c:scaling>
          <c:orientation val="minMax"/>
          <c:max val="25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水平距離(km)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3947541"/>
        <c:crosses val="autoZero"/>
        <c:crossBetween val="midCat"/>
        <c:dispUnits/>
      </c:valAx>
      <c:valAx>
        <c:axId val="439475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鉛直距離(km)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8306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ＭＳ Ｐゴシック"/>
                <a:ea typeface="ＭＳ Ｐゴシック"/>
                <a:cs typeface="ＭＳ Ｐゴシック"/>
              </a:rPr>
              <a:t>鉛直方向の速度変化(Vy-t)
</a:t>
            </a:r>
          </a:p>
        </c:rich>
      </c:tx>
      <c:layout>
        <c:manualLayout>
          <c:xMode val="factor"/>
          <c:yMode val="factor"/>
          <c:x val="-0.0105"/>
          <c:y val="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2"/>
          <c:y val="0.12025"/>
          <c:w val="0.9055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'速度'!$I$2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'速度'!$J$5:$J$13</c:f>
              <c:numCache>
                <c:ptCount val="9"/>
                <c:pt idx="0">
                  <c:v>16</c:v>
                </c:pt>
                <c:pt idx="1">
                  <c:v>47.950000000000045</c:v>
                </c:pt>
                <c:pt idx="2">
                  <c:v>75.90000000000009</c:v>
                </c:pt>
                <c:pt idx="3">
                  <c:v>103.85000000000014</c:v>
                </c:pt>
                <c:pt idx="4">
                  <c:v>135.80000000000018</c:v>
                </c:pt>
                <c:pt idx="5">
                  <c:v>167.75000000000023</c:v>
                </c:pt>
                <c:pt idx="6">
                  <c:v>199.70000000000027</c:v>
                </c:pt>
                <c:pt idx="7">
                  <c:v>227.6500000000001</c:v>
                </c:pt>
                <c:pt idx="8">
                  <c:v>255.5999999999999</c:v>
                </c:pt>
              </c:numCache>
            </c:numRef>
          </c:xVal>
          <c:yVal>
            <c:numRef>
              <c:f>'速度'!$I$5:$I$13</c:f>
              <c:numCache>
                <c:ptCount val="9"/>
                <c:pt idx="0">
                  <c:v>-2.484375</c:v>
                </c:pt>
                <c:pt idx="1">
                  <c:v>-52.33542319749201</c:v>
                </c:pt>
                <c:pt idx="2">
                  <c:v>-82.8125</c:v>
                </c:pt>
                <c:pt idx="3">
                  <c:v>-62.30407523510954</c:v>
                </c:pt>
                <c:pt idx="4">
                  <c:v>-69.5625</c:v>
                </c:pt>
                <c:pt idx="5">
                  <c:v>-84.73354231974898</c:v>
                </c:pt>
                <c:pt idx="6">
                  <c:v>-99.375</c:v>
                </c:pt>
                <c:pt idx="7">
                  <c:v>-106.44351464435309</c:v>
                </c:pt>
                <c:pt idx="8">
                  <c:v>-126.703125</c:v>
                </c:pt>
              </c:numCache>
            </c:numRef>
          </c:yVal>
          <c:smooth val="0"/>
        </c:ser>
        <c:axId val="59983550"/>
        <c:axId val="2981039"/>
      </c:scatterChart>
      <c:valAx>
        <c:axId val="599835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時間(S)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981039"/>
        <c:crossesAt val="-140"/>
        <c:crossBetween val="midCat"/>
        <c:dispUnits/>
      </c:valAx>
      <c:valAx>
        <c:axId val="29810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0" i="0" u="none" baseline="0">
                    <a:latin typeface="ＭＳ Ｐゴシック"/>
                    <a:ea typeface="ＭＳ Ｐゴシック"/>
                    <a:cs typeface="ＭＳ Ｐゴシック"/>
                  </a:rPr>
                  <a:t>鉛直方向の速度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998355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33</xdr:row>
      <xdr:rowOff>19050</xdr:rowOff>
    </xdr:from>
    <xdr:to>
      <xdr:col>9</xdr:col>
      <xdr:colOff>552450</xdr:colOff>
      <xdr:row>57</xdr:row>
      <xdr:rowOff>9525</xdr:rowOff>
    </xdr:to>
    <xdr:graphicFrame>
      <xdr:nvGraphicFramePr>
        <xdr:cNvPr id="1" name="Chart 7"/>
        <xdr:cNvGraphicFramePr/>
      </xdr:nvGraphicFramePr>
      <xdr:xfrm>
        <a:off x="9525" y="5953125"/>
        <a:ext cx="45148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47625</xdr:colOff>
      <xdr:row>33</xdr:row>
      <xdr:rowOff>38100</xdr:rowOff>
    </xdr:from>
    <xdr:to>
      <xdr:col>17</xdr:col>
      <xdr:colOff>9525</xdr:colOff>
      <xdr:row>57</xdr:row>
      <xdr:rowOff>28575</xdr:rowOff>
    </xdr:to>
    <xdr:graphicFrame>
      <xdr:nvGraphicFramePr>
        <xdr:cNvPr id="2" name="Chart 8"/>
        <xdr:cNvGraphicFramePr/>
      </xdr:nvGraphicFramePr>
      <xdr:xfrm>
        <a:off x="4705350" y="5972175"/>
        <a:ext cx="4505325" cy="4105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1</xdr:row>
      <xdr:rowOff>0</xdr:rowOff>
    </xdr:from>
    <xdr:to>
      <xdr:col>18</xdr:col>
      <xdr:colOff>504825</xdr:colOff>
      <xdr:row>28</xdr:row>
      <xdr:rowOff>161925</xdr:rowOff>
    </xdr:to>
    <xdr:graphicFrame>
      <xdr:nvGraphicFramePr>
        <xdr:cNvPr id="3" name="Chart 9"/>
        <xdr:cNvGraphicFramePr/>
      </xdr:nvGraphicFramePr>
      <xdr:xfrm>
        <a:off x="5772150" y="352425"/>
        <a:ext cx="461962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16</xdr:row>
      <xdr:rowOff>19050</xdr:rowOff>
    </xdr:from>
    <xdr:to>
      <xdr:col>7</xdr:col>
      <xdr:colOff>523875</xdr:colOff>
      <xdr:row>37</xdr:row>
      <xdr:rowOff>114300</xdr:rowOff>
    </xdr:to>
    <xdr:graphicFrame>
      <xdr:nvGraphicFramePr>
        <xdr:cNvPr id="1" name="Chart 1"/>
        <xdr:cNvGraphicFramePr/>
      </xdr:nvGraphicFramePr>
      <xdr:xfrm>
        <a:off x="314325" y="2924175"/>
        <a:ext cx="43148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180975</xdr:colOff>
      <xdr:row>19</xdr:row>
      <xdr:rowOff>76200</xdr:rowOff>
    </xdr:from>
    <xdr:to>
      <xdr:col>3</xdr:col>
      <xdr:colOff>457200</xdr:colOff>
      <xdr:row>30</xdr:row>
      <xdr:rowOff>85725</xdr:rowOff>
    </xdr:to>
    <xdr:sp>
      <xdr:nvSpPr>
        <xdr:cNvPr id="2" name="Line 2"/>
        <xdr:cNvSpPr>
          <a:spLocks/>
        </xdr:cNvSpPr>
      </xdr:nvSpPr>
      <xdr:spPr>
        <a:xfrm>
          <a:off x="1171575" y="3495675"/>
          <a:ext cx="962025" cy="189547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552450</xdr:colOff>
      <xdr:row>25</xdr:row>
      <xdr:rowOff>28575</xdr:rowOff>
    </xdr:from>
    <xdr:to>
      <xdr:col>7</xdr:col>
      <xdr:colOff>38100</xdr:colOff>
      <xdr:row>33</xdr:row>
      <xdr:rowOff>76200</xdr:rowOff>
    </xdr:to>
    <xdr:sp>
      <xdr:nvSpPr>
        <xdr:cNvPr id="3" name="Line 3"/>
        <xdr:cNvSpPr>
          <a:spLocks/>
        </xdr:cNvSpPr>
      </xdr:nvSpPr>
      <xdr:spPr>
        <a:xfrm>
          <a:off x="2228850" y="4476750"/>
          <a:ext cx="1914525" cy="1419225"/>
        </a:xfrm>
        <a:prstGeom prst="line">
          <a:avLst/>
        </a:prstGeom>
        <a:noFill/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00"/>
  <sheetViews>
    <sheetView tabSelected="1" workbookViewId="0" topLeftCell="A1">
      <selection activeCell="H8" sqref="H8"/>
    </sheetView>
  </sheetViews>
  <sheetFormatPr defaultColWidth="9.00390625" defaultRowHeight="13.5"/>
  <cols>
    <col min="1" max="2" width="4.00390625" style="0" customWidth="1"/>
    <col min="3" max="3" width="3.875" style="0" customWidth="1"/>
    <col min="4" max="4" width="4.75390625" style="0" customWidth="1"/>
    <col min="7" max="7" width="1.25" style="0" customWidth="1"/>
    <col min="9" max="9" width="7.25390625" style="0" customWidth="1"/>
    <col min="11" max="11" width="10.25390625" style="0" customWidth="1"/>
    <col min="12" max="12" width="4.375" style="0" customWidth="1"/>
  </cols>
  <sheetData>
    <row r="1" spans="1:26" ht="27.75" customHeight="1">
      <c r="A1" s="11"/>
      <c r="B1" s="17" t="s">
        <v>29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8" t="s">
        <v>30</v>
      </c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3.5">
      <c r="A3" s="19"/>
      <c r="B3" s="12" t="s">
        <v>27</v>
      </c>
      <c r="C3" s="13"/>
      <c r="D3" s="14"/>
      <c r="E3" s="12" t="s">
        <v>12</v>
      </c>
      <c r="F3" s="14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3.5">
      <c r="A4" s="30" t="s">
        <v>3</v>
      </c>
      <c r="B4" s="30" t="s">
        <v>0</v>
      </c>
      <c r="C4" s="30" t="s">
        <v>1</v>
      </c>
      <c r="D4" s="30" t="s">
        <v>2</v>
      </c>
      <c r="E4" s="30" t="s">
        <v>6</v>
      </c>
      <c r="F4" s="30" t="s">
        <v>7</v>
      </c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3.5">
      <c r="A5" s="15">
        <v>1</v>
      </c>
      <c r="B5" s="9"/>
      <c r="C5" s="3"/>
      <c r="D5" s="4"/>
      <c r="E5" s="1"/>
      <c r="F5" s="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3.5">
      <c r="A6" s="15">
        <v>2</v>
      </c>
      <c r="B6" s="10"/>
      <c r="C6" s="1"/>
      <c r="D6" s="2"/>
      <c r="E6" s="1"/>
      <c r="F6" s="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3.5">
      <c r="A7" s="15">
        <v>3</v>
      </c>
      <c r="B7" s="10"/>
      <c r="C7" s="1"/>
      <c r="D7" s="2"/>
      <c r="E7" s="1"/>
      <c r="F7" s="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3.5">
      <c r="A8" s="15">
        <v>4</v>
      </c>
      <c r="B8" s="10"/>
      <c r="C8" s="1"/>
      <c r="D8" s="2"/>
      <c r="E8" s="1"/>
      <c r="F8" s="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3.5">
      <c r="A9" s="15">
        <v>5</v>
      </c>
      <c r="B9" s="10"/>
      <c r="C9" s="1"/>
      <c r="D9" s="2"/>
      <c r="E9" s="1"/>
      <c r="F9" s="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3.5">
      <c r="A10" s="15">
        <v>6</v>
      </c>
      <c r="B10" s="10"/>
      <c r="C10" s="1"/>
      <c r="D10" s="2"/>
      <c r="E10" s="1"/>
      <c r="F10" s="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3.5">
      <c r="A11" s="15">
        <v>7</v>
      </c>
      <c r="B11" s="10"/>
      <c r="C11" s="1"/>
      <c r="D11" s="2"/>
      <c r="E11" s="1"/>
      <c r="F11" s="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3.5">
      <c r="A12" s="15">
        <v>8</v>
      </c>
      <c r="B12" s="10"/>
      <c r="C12" s="1"/>
      <c r="D12" s="2"/>
      <c r="E12" s="1"/>
      <c r="F12" s="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3.5">
      <c r="A13" s="15">
        <v>9</v>
      </c>
      <c r="B13" s="10"/>
      <c r="C13" s="1"/>
      <c r="D13" s="2"/>
      <c r="E13" s="1"/>
      <c r="F13" s="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3.5">
      <c r="A14" s="16">
        <v>10</v>
      </c>
      <c r="B14" s="10"/>
      <c r="C14" s="1"/>
      <c r="D14" s="2"/>
      <c r="E14" s="1"/>
      <c r="F14" s="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3.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5.7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3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3.5">
      <c r="A18" s="19"/>
      <c r="B18" s="12" t="s">
        <v>27</v>
      </c>
      <c r="C18" s="13"/>
      <c r="D18" s="14"/>
      <c r="E18" s="12" t="s">
        <v>12</v>
      </c>
      <c r="F18" s="14"/>
      <c r="G18" s="11"/>
      <c r="H18" s="12" t="s">
        <v>14</v>
      </c>
      <c r="I18" s="14"/>
      <c r="J18" s="12" t="s">
        <v>15</v>
      </c>
      <c r="K18" s="14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3.5">
      <c r="A19" s="30" t="s">
        <v>3</v>
      </c>
      <c r="B19" s="30" t="s">
        <v>0</v>
      </c>
      <c r="C19" s="30" t="s">
        <v>1</v>
      </c>
      <c r="D19" s="30" t="s">
        <v>2</v>
      </c>
      <c r="E19" s="30" t="s">
        <v>6</v>
      </c>
      <c r="F19" s="30" t="s">
        <v>7</v>
      </c>
      <c r="G19" s="32"/>
      <c r="H19" s="30" t="s">
        <v>5</v>
      </c>
      <c r="I19" s="30" t="s">
        <v>28</v>
      </c>
      <c r="J19" s="30" t="s">
        <v>9</v>
      </c>
      <c r="K19" s="30" t="s">
        <v>11</v>
      </c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3.5">
      <c r="A20" s="15">
        <v>1</v>
      </c>
      <c r="B20" s="21">
        <f aca="true" t="shared" si="0" ref="B20:C29">IF($B5="","",B5)</f>
      </c>
      <c r="C20" s="21">
        <f t="shared" si="0"/>
      </c>
      <c r="D20" s="21">
        <f>IF(B5="","",D5)</f>
      </c>
      <c r="E20" s="22">
        <f>IF(B5="","",E5-$E$5)</f>
      </c>
      <c r="F20" s="22">
        <f>IF($B5="","",F5-$F$14)</f>
      </c>
      <c r="G20" s="11"/>
      <c r="H20" s="23">
        <f>IF($B5="","",C20*60+D20)</f>
      </c>
      <c r="I20" s="34">
        <f>IF($B5="","",H20-$H$20)</f>
      </c>
      <c r="J20" s="34">
        <f>IF($B5="","",E20*79.5)</f>
      </c>
      <c r="K20" s="34">
        <f>IF($B5="","",F20*79.5)</f>
      </c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3.5">
      <c r="A21" s="15">
        <v>2</v>
      </c>
      <c r="B21" s="21">
        <f t="shared" si="0"/>
      </c>
      <c r="C21" s="21">
        <f t="shared" si="0"/>
      </c>
      <c r="D21" s="21">
        <f aca="true" t="shared" si="1" ref="D21:D29">IF(B6="","",D6)</f>
      </c>
      <c r="E21" s="22">
        <f aca="true" t="shared" si="2" ref="E21:E29">IF(B6="","",E6-$E$5)</f>
      </c>
      <c r="F21" s="22">
        <f aca="true" t="shared" si="3" ref="F21:F29">IF($B6="","",F6-$F$14)</f>
      </c>
      <c r="G21" s="11"/>
      <c r="H21" s="23">
        <f aca="true" t="shared" si="4" ref="H21:H29">IF($B6="","",C21*60+D21)</f>
      </c>
      <c r="I21" s="34">
        <f aca="true" t="shared" si="5" ref="I21:I29">IF($B6="","",H21-$H$20)</f>
      </c>
      <c r="J21" s="34">
        <f aca="true" t="shared" si="6" ref="J21:J29">IF($B6="","",E21*79.5)</f>
      </c>
      <c r="K21" s="34">
        <f aca="true" t="shared" si="7" ref="K21:K29">IF($B6="","",F21*79.5)</f>
      </c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3.5">
      <c r="A22" s="15">
        <v>3</v>
      </c>
      <c r="B22" s="21">
        <f t="shared" si="0"/>
      </c>
      <c r="C22" s="21">
        <f t="shared" si="0"/>
      </c>
      <c r="D22" s="21">
        <f t="shared" si="1"/>
      </c>
      <c r="E22" s="22">
        <f t="shared" si="2"/>
      </c>
      <c r="F22" s="22">
        <f t="shared" si="3"/>
      </c>
      <c r="G22" s="11"/>
      <c r="H22" s="23">
        <f t="shared" si="4"/>
      </c>
      <c r="I22" s="34">
        <f t="shared" si="5"/>
      </c>
      <c r="J22" s="34">
        <f t="shared" si="6"/>
      </c>
      <c r="K22" s="34">
        <f t="shared" si="7"/>
      </c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3.5">
      <c r="A23" s="15">
        <v>4</v>
      </c>
      <c r="B23" s="21">
        <f t="shared" si="0"/>
      </c>
      <c r="C23" s="21">
        <f t="shared" si="0"/>
      </c>
      <c r="D23" s="21">
        <f t="shared" si="1"/>
      </c>
      <c r="E23" s="22">
        <f t="shared" si="2"/>
      </c>
      <c r="F23" s="22">
        <f t="shared" si="3"/>
      </c>
      <c r="G23" s="11"/>
      <c r="H23" s="23">
        <f t="shared" si="4"/>
      </c>
      <c r="I23" s="34">
        <f t="shared" si="5"/>
      </c>
      <c r="J23" s="34">
        <f t="shared" si="6"/>
      </c>
      <c r="K23" s="34">
        <f t="shared" si="7"/>
      </c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>
      <c r="A24" s="15">
        <v>5</v>
      </c>
      <c r="B24" s="21">
        <f t="shared" si="0"/>
      </c>
      <c r="C24" s="21">
        <f t="shared" si="0"/>
      </c>
      <c r="D24" s="21">
        <f t="shared" si="1"/>
      </c>
      <c r="E24" s="22">
        <f t="shared" si="2"/>
      </c>
      <c r="F24" s="22">
        <f t="shared" si="3"/>
      </c>
      <c r="G24" s="11"/>
      <c r="H24" s="23">
        <f t="shared" si="4"/>
      </c>
      <c r="I24" s="34">
        <f t="shared" si="5"/>
      </c>
      <c r="J24" s="34">
        <f t="shared" si="6"/>
      </c>
      <c r="K24" s="34">
        <f t="shared" si="7"/>
      </c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3.5">
      <c r="A25" s="15">
        <v>6</v>
      </c>
      <c r="B25" s="21">
        <f t="shared" si="0"/>
      </c>
      <c r="C25" s="21">
        <f t="shared" si="0"/>
      </c>
      <c r="D25" s="21">
        <f t="shared" si="1"/>
      </c>
      <c r="E25" s="22">
        <f t="shared" si="2"/>
      </c>
      <c r="F25" s="22">
        <f t="shared" si="3"/>
      </c>
      <c r="G25" s="11"/>
      <c r="H25" s="23">
        <f t="shared" si="4"/>
      </c>
      <c r="I25" s="34">
        <f t="shared" si="5"/>
      </c>
      <c r="J25" s="34">
        <f t="shared" si="6"/>
      </c>
      <c r="K25" s="34">
        <f t="shared" si="7"/>
      </c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3.5">
      <c r="A26" s="15">
        <v>7</v>
      </c>
      <c r="B26" s="21">
        <f t="shared" si="0"/>
      </c>
      <c r="C26" s="21">
        <f t="shared" si="0"/>
      </c>
      <c r="D26" s="21">
        <f t="shared" si="1"/>
      </c>
      <c r="E26" s="22">
        <f t="shared" si="2"/>
      </c>
      <c r="F26" s="22">
        <f t="shared" si="3"/>
      </c>
      <c r="G26" s="11"/>
      <c r="H26" s="23">
        <f t="shared" si="4"/>
      </c>
      <c r="I26" s="34">
        <f t="shared" si="5"/>
      </c>
      <c r="J26" s="34">
        <f t="shared" si="6"/>
      </c>
      <c r="K26" s="34">
        <f t="shared" si="7"/>
      </c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3.5">
      <c r="A27" s="15">
        <v>8</v>
      </c>
      <c r="B27" s="21">
        <f t="shared" si="0"/>
      </c>
      <c r="C27" s="21">
        <f t="shared" si="0"/>
      </c>
      <c r="D27" s="21">
        <f t="shared" si="1"/>
      </c>
      <c r="E27" s="22">
        <f t="shared" si="2"/>
      </c>
      <c r="F27" s="22">
        <f t="shared" si="3"/>
      </c>
      <c r="G27" s="11"/>
      <c r="H27" s="23">
        <f t="shared" si="4"/>
      </c>
      <c r="I27" s="34">
        <f t="shared" si="5"/>
      </c>
      <c r="J27" s="34">
        <f t="shared" si="6"/>
      </c>
      <c r="K27" s="34">
        <f t="shared" si="7"/>
      </c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3.5">
      <c r="A28" s="15">
        <v>9</v>
      </c>
      <c r="B28" s="21">
        <f t="shared" si="0"/>
      </c>
      <c r="C28" s="21">
        <f t="shared" si="0"/>
      </c>
      <c r="D28" s="21">
        <f t="shared" si="1"/>
      </c>
      <c r="E28" s="22">
        <f t="shared" si="2"/>
      </c>
      <c r="F28" s="22">
        <f t="shared" si="3"/>
      </c>
      <c r="G28" s="11"/>
      <c r="H28" s="23">
        <f t="shared" si="4"/>
      </c>
      <c r="I28" s="34">
        <f t="shared" si="5"/>
      </c>
      <c r="J28" s="34">
        <f t="shared" si="6"/>
      </c>
      <c r="K28" s="34">
        <f t="shared" si="7"/>
      </c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3.5">
      <c r="A29" s="16">
        <v>10</v>
      </c>
      <c r="B29" s="21">
        <f t="shared" si="0"/>
      </c>
      <c r="C29" s="21">
        <f t="shared" si="0"/>
      </c>
      <c r="D29" s="21">
        <f t="shared" si="1"/>
      </c>
      <c r="E29" s="22">
        <f t="shared" si="2"/>
      </c>
      <c r="F29" s="22">
        <f t="shared" si="3"/>
      </c>
      <c r="G29" s="11"/>
      <c r="H29" s="23">
        <f t="shared" si="4"/>
      </c>
      <c r="I29" s="34">
        <f t="shared" si="5"/>
      </c>
      <c r="J29" s="34">
        <f t="shared" si="6"/>
      </c>
      <c r="K29" s="34">
        <f t="shared" si="7"/>
      </c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3.5">
      <c r="A30" s="11"/>
      <c r="B30" s="11"/>
      <c r="C30" s="11"/>
      <c r="D30" s="20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3.5">
      <c r="A31" s="11"/>
      <c r="B31" s="11"/>
      <c r="C31" s="11"/>
      <c r="D31" s="20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3.5">
      <c r="A32" s="11"/>
      <c r="B32" s="11"/>
      <c r="C32" s="11"/>
      <c r="D32" s="20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7.25">
      <c r="A33" s="18" t="s">
        <v>34</v>
      </c>
      <c r="B33" s="11"/>
      <c r="C33" s="11"/>
      <c r="D33" s="11"/>
      <c r="E33" s="11"/>
      <c r="F33" s="11"/>
      <c r="G33" s="11"/>
      <c r="H33" s="11"/>
      <c r="I33" s="11"/>
      <c r="J33" s="11"/>
      <c r="K33" s="18" t="s">
        <v>35</v>
      </c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38" ht="13.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D34" s="6"/>
      <c r="AE34" s="6"/>
      <c r="AF34" s="6"/>
      <c r="AG34" s="6"/>
      <c r="AH34" s="6"/>
      <c r="AI34" s="6"/>
      <c r="AJ34" s="6"/>
      <c r="AK34" s="6"/>
      <c r="AL34" s="6"/>
    </row>
    <row r="35" spans="1:38" ht="13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D35" s="6"/>
      <c r="AE35" s="6"/>
      <c r="AF35" s="6"/>
      <c r="AG35" s="6"/>
      <c r="AH35" s="6"/>
      <c r="AI35" s="6"/>
      <c r="AJ35" s="6"/>
      <c r="AK35" s="6"/>
      <c r="AL35" s="6"/>
    </row>
    <row r="36" spans="1:38" ht="13.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D36" s="7"/>
      <c r="AE36" s="7"/>
      <c r="AF36" s="6"/>
      <c r="AG36" s="6"/>
      <c r="AH36" s="6"/>
      <c r="AI36" s="6"/>
      <c r="AJ36" s="6"/>
      <c r="AK36" s="6"/>
      <c r="AL36" s="6"/>
    </row>
    <row r="37" spans="1:38" ht="13.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D37" s="5"/>
      <c r="AE37" s="5"/>
      <c r="AF37" s="6"/>
      <c r="AG37" s="6"/>
      <c r="AH37" s="6"/>
      <c r="AI37" s="6"/>
      <c r="AJ37" s="6"/>
      <c r="AK37" s="6"/>
      <c r="AL37" s="6"/>
    </row>
    <row r="38" spans="1:38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D38" s="5"/>
      <c r="AE38" s="5"/>
      <c r="AF38" s="6"/>
      <c r="AG38" s="6"/>
      <c r="AH38" s="6"/>
      <c r="AI38" s="6"/>
      <c r="AJ38" s="6"/>
      <c r="AK38" s="6"/>
      <c r="AL38" s="6"/>
    </row>
    <row r="39" spans="1:38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D39" s="5"/>
      <c r="AE39" s="5"/>
      <c r="AF39" s="6"/>
      <c r="AG39" s="6"/>
      <c r="AH39" s="6"/>
      <c r="AI39" s="6"/>
      <c r="AJ39" s="6"/>
      <c r="AK39" s="6"/>
      <c r="AL39" s="6"/>
    </row>
    <row r="40" spans="1:38" ht="13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D40" s="5"/>
      <c r="AE40" s="5"/>
      <c r="AF40" s="6"/>
      <c r="AG40" s="6"/>
      <c r="AH40" s="6"/>
      <c r="AI40" s="6"/>
      <c r="AJ40" s="6"/>
      <c r="AK40" s="6"/>
      <c r="AL40" s="6"/>
    </row>
    <row r="41" spans="1:38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D41" s="5"/>
      <c r="AE41" s="5"/>
      <c r="AF41" s="6"/>
      <c r="AG41" s="6"/>
      <c r="AH41" s="6"/>
      <c r="AI41" s="6"/>
      <c r="AJ41" s="6"/>
      <c r="AK41" s="6"/>
      <c r="AL41" s="6"/>
    </row>
    <row r="42" spans="1:38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D42" s="6"/>
      <c r="AE42" s="6"/>
      <c r="AF42" s="6"/>
      <c r="AG42" s="6"/>
      <c r="AH42" s="6"/>
      <c r="AI42" s="6"/>
      <c r="AJ42" s="6"/>
      <c r="AK42" s="6"/>
      <c r="AL42" s="6"/>
    </row>
    <row r="43" spans="1:38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D43" s="6"/>
      <c r="AE43" s="6"/>
      <c r="AF43" s="6"/>
      <c r="AG43" s="6"/>
      <c r="AH43" s="6"/>
      <c r="AI43" s="6"/>
      <c r="AJ43" s="6"/>
      <c r="AK43" s="6"/>
      <c r="AL43" s="6"/>
    </row>
    <row r="44" spans="1:38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D44" s="8"/>
      <c r="AE44" s="8"/>
      <c r="AF44" s="8"/>
      <c r="AG44" s="8"/>
      <c r="AH44" s="8"/>
      <c r="AI44" s="8"/>
      <c r="AJ44" s="6"/>
      <c r="AK44" s="6"/>
      <c r="AL44" s="6"/>
    </row>
    <row r="45" spans="1:38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D45" s="5"/>
      <c r="AE45" s="5"/>
      <c r="AF45" s="5"/>
      <c r="AG45" s="5"/>
      <c r="AH45" s="5"/>
      <c r="AI45" s="5"/>
      <c r="AJ45" s="6"/>
      <c r="AK45" s="6"/>
      <c r="AL45" s="6"/>
    </row>
    <row r="46" spans="1:38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D46" s="5"/>
      <c r="AE46" s="5"/>
      <c r="AF46" s="5"/>
      <c r="AG46" s="5"/>
      <c r="AH46" s="5"/>
      <c r="AI46" s="5"/>
      <c r="AJ46" s="6"/>
      <c r="AK46" s="6"/>
      <c r="AL46" s="6"/>
    </row>
    <row r="47" spans="1:38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D47" s="5"/>
      <c r="AE47" s="5"/>
      <c r="AF47" s="5"/>
      <c r="AG47" s="5"/>
      <c r="AH47" s="5"/>
      <c r="AI47" s="5"/>
      <c r="AJ47" s="6"/>
      <c r="AK47" s="6"/>
      <c r="AL47" s="6"/>
    </row>
    <row r="48" spans="1:38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D48" s="6"/>
      <c r="AE48" s="6"/>
      <c r="AF48" s="6"/>
      <c r="AG48" s="6"/>
      <c r="AH48" s="6"/>
      <c r="AI48" s="6"/>
      <c r="AJ48" s="6"/>
      <c r="AK48" s="6"/>
      <c r="AL48" s="6"/>
    </row>
    <row r="49" spans="1:38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D49" s="8"/>
      <c r="AE49" s="8"/>
      <c r="AF49" s="8"/>
      <c r="AG49" s="8"/>
      <c r="AH49" s="8"/>
      <c r="AI49" s="8"/>
      <c r="AJ49" s="8"/>
      <c r="AK49" s="8"/>
      <c r="AL49" s="8"/>
    </row>
    <row r="50" spans="1:38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D50" s="5"/>
      <c r="AE50" s="5"/>
      <c r="AF50" s="5"/>
      <c r="AG50" s="5"/>
      <c r="AH50" s="5"/>
      <c r="AI50" s="5"/>
      <c r="AJ50" s="5"/>
      <c r="AK50" s="5"/>
      <c r="AL50" s="5"/>
    </row>
    <row r="51" spans="1:38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D51" s="5"/>
      <c r="AE51" s="5"/>
      <c r="AF51" s="5"/>
      <c r="AG51" s="5"/>
      <c r="AH51" s="5"/>
      <c r="AI51" s="5"/>
      <c r="AJ51" s="5"/>
      <c r="AK51" s="5"/>
      <c r="AL51" s="5"/>
    </row>
    <row r="52" spans="1:38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D52" s="6"/>
      <c r="AE52" s="6"/>
      <c r="AF52" s="6"/>
      <c r="AG52" s="6"/>
      <c r="AH52" s="6"/>
      <c r="AI52" s="6"/>
      <c r="AJ52" s="6"/>
      <c r="AK52" s="6"/>
      <c r="AL52" s="6"/>
    </row>
    <row r="53" spans="1:38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D53" s="6"/>
      <c r="AE53" s="6"/>
      <c r="AF53" s="6"/>
      <c r="AG53" s="6"/>
      <c r="AH53" s="6"/>
      <c r="AI53" s="6"/>
      <c r="AJ53" s="6"/>
      <c r="AK53" s="6"/>
      <c r="AL53" s="6"/>
    </row>
    <row r="54" spans="1:38" ht="13.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D54" s="6"/>
      <c r="AE54" s="6"/>
      <c r="AF54" s="6"/>
      <c r="AG54" s="6"/>
      <c r="AH54" s="6"/>
      <c r="AI54" s="6"/>
      <c r="AJ54" s="6"/>
      <c r="AK54" s="6"/>
      <c r="AL54" s="6"/>
    </row>
    <row r="55" spans="1:26" ht="13.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3.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3.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3.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3.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3.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3.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3.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3.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3.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3.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3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3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3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3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3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3.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3.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3.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3.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3.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3.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3.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3.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3.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3.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3.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3.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3.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3.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3.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3.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3.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3.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3.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3.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3.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3.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3.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3.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3.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3.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3.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3.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3.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3.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</sheetData>
  <sheetProtection sheet="1" objects="1" scenarios="1"/>
  <protectedRanges>
    <protectedRange sqref="B5:F14" name="範囲1"/>
  </protectedRanges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3"/>
  <sheetViews>
    <sheetView workbookViewId="0" topLeftCell="A1">
      <selection activeCell="D5" sqref="D5"/>
    </sheetView>
  </sheetViews>
  <sheetFormatPr defaultColWidth="9.00390625" defaultRowHeight="13.5"/>
  <cols>
    <col min="1" max="1" width="4.00390625" style="0" customWidth="1"/>
    <col min="5" max="5" width="6.25390625" style="0" customWidth="1"/>
    <col min="6" max="6" width="7.875" style="0" customWidth="1"/>
    <col min="7" max="7" width="8.75390625" style="0" customWidth="1"/>
    <col min="10" max="10" width="7.375" style="0" customWidth="1"/>
    <col min="11" max="11" width="6.50390625" style="0" customWidth="1"/>
    <col min="14" max="14" width="7.375" style="0" customWidth="1"/>
    <col min="15" max="15" width="7.75390625" style="0" customWidth="1"/>
    <col min="16" max="16" width="10.125" style="0" customWidth="1"/>
  </cols>
  <sheetData>
    <row r="1" spans="1:26" ht="25.5" customHeight="1">
      <c r="A1" s="11"/>
      <c r="B1" s="33" t="s">
        <v>31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ht="13.5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</row>
    <row r="3" spans="1:26" ht="13.5">
      <c r="A3" s="11"/>
      <c r="B3" s="12" t="s">
        <v>13</v>
      </c>
      <c r="C3" s="13" t="s">
        <v>26</v>
      </c>
      <c r="D3" s="14"/>
      <c r="E3" s="12"/>
      <c r="F3" s="13"/>
      <c r="G3" s="13"/>
      <c r="H3" s="13" t="s">
        <v>37</v>
      </c>
      <c r="I3" s="13"/>
      <c r="J3" s="12"/>
      <c r="K3" s="13"/>
      <c r="L3" s="13"/>
      <c r="M3" s="13"/>
      <c r="N3" s="13" t="s">
        <v>38</v>
      </c>
      <c r="O3" s="13"/>
      <c r="P3" s="37" t="s">
        <v>36</v>
      </c>
      <c r="Q3" s="11"/>
      <c r="R3" s="11"/>
      <c r="S3" s="11"/>
      <c r="T3" s="11"/>
      <c r="U3" s="11"/>
      <c r="V3" s="11"/>
      <c r="W3" s="11"/>
      <c r="X3" s="11"/>
      <c r="Y3" s="11"/>
      <c r="Z3" s="11"/>
    </row>
    <row r="4" spans="1:26" ht="13.5">
      <c r="A4" s="11"/>
      <c r="B4" s="30" t="s">
        <v>4</v>
      </c>
      <c r="C4" s="30" t="s">
        <v>8</v>
      </c>
      <c r="D4" s="30" t="s">
        <v>10</v>
      </c>
      <c r="E4" s="30" t="s">
        <v>17</v>
      </c>
      <c r="F4" s="30" t="s">
        <v>16</v>
      </c>
      <c r="G4" s="30" t="s">
        <v>18</v>
      </c>
      <c r="H4" s="30" t="s">
        <v>19</v>
      </c>
      <c r="I4" s="30" t="s">
        <v>20</v>
      </c>
      <c r="J4" s="31" t="s">
        <v>33</v>
      </c>
      <c r="K4" s="31" t="s">
        <v>23</v>
      </c>
      <c r="L4" s="31" t="s">
        <v>21</v>
      </c>
      <c r="M4" s="31" t="s">
        <v>22</v>
      </c>
      <c r="N4" s="31" t="s">
        <v>24</v>
      </c>
      <c r="O4" s="16" t="s">
        <v>25</v>
      </c>
      <c r="P4" s="19" t="s">
        <v>32</v>
      </c>
      <c r="Q4" s="11"/>
      <c r="R4" s="11"/>
      <c r="S4" s="11"/>
      <c r="T4" s="11"/>
      <c r="U4" s="11"/>
      <c r="V4" s="11"/>
      <c r="W4" s="11"/>
      <c r="X4" s="11"/>
      <c r="Y4" s="11"/>
      <c r="Z4" s="11"/>
    </row>
    <row r="5" spans="1:26" ht="13.5">
      <c r="A5" s="11"/>
      <c r="B5" s="28">
        <f>'位置(X-Y)'!I20</f>
      </c>
      <c r="C5" s="23">
        <f>'位置(X-Y)'!J20</f>
      </c>
      <c r="D5" s="23">
        <f>'位置(X-Y)'!K20</f>
      </c>
      <c r="E5" s="23">
        <f>IF(B5="","",B6-B5)</f>
      </c>
      <c r="F5" s="23">
        <f>IF(B5="","",C6-C5)</f>
      </c>
      <c r="G5" s="23">
        <f>IF(B5="","",D6-D5)</f>
      </c>
      <c r="H5" s="27">
        <f>IF(B5="","",(C6-C5)/$E5)</f>
      </c>
      <c r="I5" s="27">
        <f>IF(B5="","",(D6-D5)/$E5)</f>
      </c>
      <c r="J5" s="22">
        <f>IF(B5="","",(B5+B6)/2)</f>
      </c>
      <c r="K5" s="22">
        <f>IF(B5="","",J6-J5)</f>
      </c>
      <c r="L5" s="22">
        <f>IF(B5="","",H6-H5)</f>
      </c>
      <c r="M5" s="22">
        <f>IF(B5="","",I6-I5)</f>
      </c>
      <c r="N5" s="22">
        <f>IF(B5="","",L5/$K5)</f>
      </c>
      <c r="O5" s="29">
        <f>IF(B5="","",M5/$K5)</f>
      </c>
      <c r="P5" s="38">
        <f>IF(B5="","",AVERAGE(O5:O6))</f>
      </c>
      <c r="Q5" s="11"/>
      <c r="R5" s="11"/>
      <c r="S5" s="11"/>
      <c r="T5" s="11"/>
      <c r="U5" s="11"/>
      <c r="V5" s="11"/>
      <c r="W5" s="11"/>
      <c r="X5" s="11"/>
      <c r="Y5" s="11"/>
      <c r="Z5" s="11"/>
    </row>
    <row r="6" spans="1:26" ht="13.5">
      <c r="A6" s="11"/>
      <c r="B6" s="28">
        <f>'位置(X-Y)'!I21</f>
      </c>
      <c r="C6" s="23">
        <f>'位置(X-Y)'!J21</f>
      </c>
      <c r="D6" s="23">
        <f>'位置(X-Y)'!K21</f>
      </c>
      <c r="E6" s="23">
        <f aca="true" t="shared" si="0" ref="E6:E13">IF(B6="","",B7-B6)</f>
      </c>
      <c r="F6" s="23">
        <f aca="true" t="shared" si="1" ref="F6:F13">IF(B6="","",C7-C6)</f>
      </c>
      <c r="G6" s="23">
        <f aca="true" t="shared" si="2" ref="G6:G13">IF(B6="","",D7-D6)</f>
      </c>
      <c r="H6" s="27">
        <f aca="true" t="shared" si="3" ref="H6:H13">IF(B6="","",(C7-C6)/$E6)</f>
      </c>
      <c r="I6" s="27">
        <f aca="true" t="shared" si="4" ref="I6:I13">IF(B6="","",(D7-D6)/$E6)</f>
      </c>
      <c r="J6" s="22">
        <f aca="true" t="shared" si="5" ref="J6:J13">IF(B6="","",(B6+B7)/2)</f>
      </c>
      <c r="K6" s="22">
        <f aca="true" t="shared" si="6" ref="K6:K13">IF(B6="","",J7-J6)</f>
      </c>
      <c r="L6" s="22">
        <f aca="true" t="shared" si="7" ref="L6:L13">IF(B6="","",H7-H6)</f>
      </c>
      <c r="M6" s="22">
        <f aca="true" t="shared" si="8" ref="M6:M12">IF(B6="","",I7-I6)</f>
      </c>
      <c r="N6" s="22">
        <f aca="true" t="shared" si="9" ref="N6:N12">IF(B6="","",L6/$K6)</f>
      </c>
      <c r="O6" s="29">
        <f aca="true" t="shared" si="10" ref="O6:O12">IF(B6="","",M6/$K6)</f>
      </c>
      <c r="P6" s="39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4.25" thickBot="1">
      <c r="A7" s="11"/>
      <c r="B7" s="28">
        <f>'位置(X-Y)'!I22</f>
      </c>
      <c r="C7" s="23">
        <f>'位置(X-Y)'!J22</f>
      </c>
      <c r="D7" s="23">
        <f>'位置(X-Y)'!K22</f>
      </c>
      <c r="E7" s="23">
        <f t="shared" si="0"/>
      </c>
      <c r="F7" s="23">
        <f t="shared" si="1"/>
      </c>
      <c r="G7" s="23">
        <f t="shared" si="2"/>
      </c>
      <c r="H7" s="36">
        <f t="shared" si="3"/>
      </c>
      <c r="I7" s="36">
        <f t="shared" si="4"/>
      </c>
      <c r="J7" s="22">
        <f t="shared" si="5"/>
      </c>
      <c r="K7" s="22">
        <f t="shared" si="6"/>
      </c>
      <c r="L7" s="22">
        <f t="shared" si="7"/>
      </c>
      <c r="M7" s="22">
        <f t="shared" si="8"/>
      </c>
      <c r="N7" s="22">
        <f t="shared" si="9"/>
      </c>
      <c r="O7" s="22">
        <f t="shared" si="10"/>
      </c>
      <c r="P7" s="40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spans="1:26" ht="13.5">
      <c r="A8" s="11"/>
      <c r="B8" s="28">
        <f>'位置(X-Y)'!I23</f>
      </c>
      <c r="C8" s="23">
        <f>'位置(X-Y)'!J23</f>
      </c>
      <c r="D8" s="23">
        <f>'位置(X-Y)'!K23</f>
      </c>
      <c r="E8" s="23">
        <f t="shared" si="0"/>
      </c>
      <c r="F8" s="23">
        <f t="shared" si="1"/>
      </c>
      <c r="G8" s="23">
        <f t="shared" si="2"/>
      </c>
      <c r="H8" s="35">
        <f t="shared" si="3"/>
      </c>
      <c r="I8" s="35">
        <f t="shared" si="4"/>
      </c>
      <c r="J8" s="22">
        <f t="shared" si="5"/>
      </c>
      <c r="K8" s="22">
        <f t="shared" si="6"/>
      </c>
      <c r="L8" s="22">
        <f t="shared" si="7"/>
      </c>
      <c r="M8" s="22">
        <f t="shared" si="8"/>
      </c>
      <c r="N8" s="22">
        <f t="shared" si="9"/>
      </c>
      <c r="O8" s="27">
        <f t="shared" si="10"/>
      </c>
      <c r="P8" s="38">
        <f>IF(B5="","",AVERAGE(O8:O12))</f>
      </c>
      <c r="Q8" s="11"/>
      <c r="R8" s="11"/>
      <c r="S8" s="11"/>
      <c r="T8" s="11"/>
      <c r="U8" s="11"/>
      <c r="V8" s="11"/>
      <c r="W8" s="11"/>
      <c r="X8" s="11"/>
      <c r="Y8" s="11"/>
      <c r="Z8" s="11"/>
    </row>
    <row r="9" spans="1:26" ht="13.5">
      <c r="A9" s="11"/>
      <c r="B9" s="28">
        <f>'位置(X-Y)'!I24</f>
      </c>
      <c r="C9" s="23">
        <f>'位置(X-Y)'!J24</f>
      </c>
      <c r="D9" s="23">
        <f>'位置(X-Y)'!K24</f>
      </c>
      <c r="E9" s="23">
        <f t="shared" si="0"/>
      </c>
      <c r="F9" s="23">
        <f t="shared" si="1"/>
      </c>
      <c r="G9" s="23">
        <f t="shared" si="2"/>
      </c>
      <c r="H9" s="27">
        <f t="shared" si="3"/>
      </c>
      <c r="I9" s="27">
        <f t="shared" si="4"/>
      </c>
      <c r="J9" s="22">
        <f t="shared" si="5"/>
      </c>
      <c r="K9" s="22">
        <f t="shared" si="6"/>
      </c>
      <c r="L9" s="22">
        <f t="shared" si="7"/>
      </c>
      <c r="M9" s="22">
        <f t="shared" si="8"/>
      </c>
      <c r="N9" s="22">
        <f t="shared" si="9"/>
      </c>
      <c r="O9" s="27">
        <f t="shared" si="10"/>
      </c>
      <c r="P9" s="4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spans="1:26" ht="13.5">
      <c r="A10" s="11"/>
      <c r="B10" s="28">
        <f>'位置(X-Y)'!I25</f>
      </c>
      <c r="C10" s="23">
        <f>'位置(X-Y)'!J25</f>
      </c>
      <c r="D10" s="23">
        <f>'位置(X-Y)'!K25</f>
      </c>
      <c r="E10" s="23">
        <f t="shared" si="0"/>
      </c>
      <c r="F10" s="23">
        <f t="shared" si="1"/>
      </c>
      <c r="G10" s="23">
        <f t="shared" si="2"/>
      </c>
      <c r="H10" s="27">
        <f t="shared" si="3"/>
      </c>
      <c r="I10" s="27">
        <f t="shared" si="4"/>
      </c>
      <c r="J10" s="22">
        <f t="shared" si="5"/>
      </c>
      <c r="K10" s="22">
        <f t="shared" si="6"/>
      </c>
      <c r="L10" s="22">
        <f t="shared" si="7"/>
      </c>
      <c r="M10" s="22">
        <f t="shared" si="8"/>
      </c>
      <c r="N10" s="22">
        <f t="shared" si="9"/>
      </c>
      <c r="O10" s="27">
        <f t="shared" si="10"/>
      </c>
      <c r="P10" s="4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13.5">
      <c r="A11" s="11"/>
      <c r="B11" s="28">
        <f>'位置(X-Y)'!I26</f>
      </c>
      <c r="C11" s="23">
        <f>'位置(X-Y)'!J26</f>
      </c>
      <c r="D11" s="23">
        <f>'位置(X-Y)'!K26</f>
      </c>
      <c r="E11" s="23">
        <f t="shared" si="0"/>
      </c>
      <c r="F11" s="23">
        <f t="shared" si="1"/>
      </c>
      <c r="G11" s="23">
        <f t="shared" si="2"/>
      </c>
      <c r="H11" s="27">
        <f t="shared" si="3"/>
      </c>
      <c r="I11" s="27">
        <f t="shared" si="4"/>
      </c>
      <c r="J11" s="22">
        <f t="shared" si="5"/>
      </c>
      <c r="K11" s="22">
        <f t="shared" si="6"/>
      </c>
      <c r="L11" s="22">
        <f t="shared" si="7"/>
      </c>
      <c r="M11" s="22">
        <f t="shared" si="8"/>
      </c>
      <c r="N11" s="22">
        <f t="shared" si="9"/>
      </c>
      <c r="O11" s="27">
        <f t="shared" si="10"/>
      </c>
      <c r="P11" s="4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3.5">
      <c r="A12" s="11"/>
      <c r="B12" s="28">
        <f>'位置(X-Y)'!I27</f>
      </c>
      <c r="C12" s="23">
        <f>'位置(X-Y)'!J27</f>
      </c>
      <c r="D12" s="23">
        <f>'位置(X-Y)'!K27</f>
      </c>
      <c r="E12" s="23">
        <f t="shared" si="0"/>
      </c>
      <c r="F12" s="23">
        <f t="shared" si="1"/>
      </c>
      <c r="G12" s="23">
        <f t="shared" si="2"/>
      </c>
      <c r="H12" s="27">
        <f t="shared" si="3"/>
      </c>
      <c r="I12" s="27">
        <f t="shared" si="4"/>
      </c>
      <c r="J12" s="22">
        <f t="shared" si="5"/>
      </c>
      <c r="K12" s="22">
        <f t="shared" si="6"/>
      </c>
      <c r="L12" s="22">
        <f t="shared" si="7"/>
      </c>
      <c r="M12" s="22">
        <f t="shared" si="8"/>
      </c>
      <c r="N12" s="22">
        <f t="shared" si="9"/>
      </c>
      <c r="O12" s="27">
        <f t="shared" si="10"/>
      </c>
      <c r="P12" s="39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13.5">
      <c r="A13" s="11"/>
      <c r="B13" s="28">
        <f>'位置(X-Y)'!I28</f>
      </c>
      <c r="C13" s="23">
        <f>'位置(X-Y)'!J28</f>
      </c>
      <c r="D13" s="23">
        <f>'位置(X-Y)'!K28</f>
      </c>
      <c r="E13" s="23">
        <f t="shared" si="0"/>
      </c>
      <c r="F13" s="23">
        <f t="shared" si="1"/>
      </c>
      <c r="G13" s="23">
        <f t="shared" si="2"/>
      </c>
      <c r="H13" s="27">
        <f t="shared" si="3"/>
      </c>
      <c r="I13" s="27">
        <f t="shared" si="4"/>
      </c>
      <c r="J13" s="22">
        <f t="shared" si="5"/>
      </c>
      <c r="K13" s="24">
        <f t="shared" si="6"/>
      </c>
      <c r="L13" s="24">
        <f t="shared" si="7"/>
      </c>
      <c r="M13" s="24"/>
      <c r="N13" s="24"/>
      <c r="O13" s="24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3.5">
      <c r="A14" s="11"/>
      <c r="B14" s="28">
        <f>'位置(X-Y)'!I29</f>
      </c>
      <c r="C14" s="23">
        <f>'位置(X-Y)'!J29</f>
      </c>
      <c r="D14" s="23">
        <f>'位置(X-Y)'!K29</f>
      </c>
      <c r="E14" s="23"/>
      <c r="F14" s="23"/>
      <c r="G14" s="23"/>
      <c r="H14" s="27"/>
      <c r="I14" s="27"/>
      <c r="J14" s="25"/>
      <c r="K14" s="22"/>
      <c r="L14" s="22"/>
      <c r="M14" s="22"/>
      <c r="N14" s="22"/>
      <c r="O14" s="22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</row>
    <row r="15" spans="1:26" ht="13.5">
      <c r="A15" s="11"/>
      <c r="B15" s="11"/>
      <c r="C15" s="11"/>
      <c r="D15" s="11"/>
      <c r="E15" s="11"/>
      <c r="F15" s="11"/>
      <c r="G15" s="26"/>
      <c r="H15" s="26"/>
      <c r="I15" s="11"/>
      <c r="J15" s="11"/>
      <c r="K15" s="11"/>
      <c r="L15" s="11"/>
      <c r="M15" s="26"/>
      <c r="N15" s="26"/>
      <c r="O15" s="26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</row>
    <row r="16" spans="1:26" ht="13.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3.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3.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13.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spans="1:26" ht="13.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3.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13.5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3.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spans="1:26" ht="13.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spans="1:26" ht="13.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3.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spans="1:26" ht="13.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spans="1:26" ht="13.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spans="1:26" ht="13.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spans="1:26" ht="13.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3.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3.5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3.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3.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13.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3.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3.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spans="1:26" ht="13.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3.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3.5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3.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3.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3.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3.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3.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3.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3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3.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3.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3.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3.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3.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3.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</sheetData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Hidehito Yamamura</dc:creator>
  <cp:keywords/>
  <dc:description/>
  <cp:lastModifiedBy>Hidehito　Yamamura</cp:lastModifiedBy>
  <dcterms:created xsi:type="dcterms:W3CDTF">2010-03-19T23:26:19Z</dcterms:created>
  <dcterms:modified xsi:type="dcterms:W3CDTF">2011-01-05T11:56:21Z</dcterms:modified>
  <cp:category/>
  <cp:version/>
  <cp:contentType/>
  <cp:contentStatus/>
</cp:coreProperties>
</file>