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95" windowWidth="8715" windowHeight="9780" activeTab="0"/>
  </bookViews>
  <sheets>
    <sheet name="視直径計算表１" sheetId="1" r:id="rId1"/>
    <sheet name="離心率計算表" sheetId="2" r:id="rId2"/>
    <sheet name="考察の計算表" sheetId="3" r:id="rId3"/>
    <sheet name="軌道図" sheetId="4" r:id="rId4"/>
    <sheet name="視直径計算表２" sheetId="5" r:id="rId5"/>
    <sheet name="軌道作図計算" sheetId="6" r:id="rId6"/>
  </sheets>
  <definedNames>
    <definedName name="_xlnm.Print_Area" localSheetId="0">'視直径計算表１'!$B$50:$T$84</definedName>
  </definedNames>
  <calcPr fullCalcOnLoad="1"/>
</workbook>
</file>

<file path=xl/sharedStrings.xml><?xml version="1.0" encoding="utf-8"?>
<sst xmlns="http://schemas.openxmlformats.org/spreadsheetml/2006/main" count="161" uniqueCount="97">
  <si>
    <t>M</t>
  </si>
  <si>
    <t>D</t>
  </si>
  <si>
    <t>Y</t>
  </si>
  <si>
    <t>Ｘ２</t>
  </si>
  <si>
    <t>Dp(X2-X1)</t>
  </si>
  <si>
    <t>通日</t>
  </si>
  <si>
    <t>観測日</t>
  </si>
  <si>
    <t>10日毎の観測予定日</t>
  </si>
  <si>
    <t>測定者Ａ</t>
  </si>
  <si>
    <t>測定者Ｂ</t>
  </si>
  <si>
    <t>測定者Ｃ</t>
  </si>
  <si>
    <t>平均値</t>
  </si>
  <si>
    <t>DATE</t>
  </si>
  <si>
    <t>No.</t>
  </si>
  <si>
    <t>10日毎</t>
  </si>
  <si>
    <t>最大値</t>
  </si>
  <si>
    <t>最小値</t>
  </si>
  <si>
    <t>差</t>
  </si>
  <si>
    <t>Y</t>
  </si>
  <si>
    <t>M</t>
  </si>
  <si>
    <t>D</t>
  </si>
  <si>
    <t>DATE</t>
  </si>
  <si>
    <t>Ｘ２</t>
  </si>
  <si>
    <t>Ｘ１</t>
  </si>
  <si>
    <t>Dp(X2-X1)</t>
  </si>
  <si>
    <t>AveDp</t>
  </si>
  <si>
    <t>Ｘ１</t>
  </si>
  <si>
    <t>地球軌道の離心率 ：ｅ</t>
  </si>
  <si>
    <t>離心率：ｅ</t>
  </si>
  <si>
    <t>長半径：ａ</t>
  </si>
  <si>
    <t>短半径：ｂ</t>
  </si>
  <si>
    <t>求めた値</t>
  </si>
  <si>
    <t>考察(2)</t>
  </si>
  <si>
    <t>考察(3)</t>
  </si>
  <si>
    <t>ｍ</t>
  </si>
  <si>
    <t>ｋｍ</t>
  </si>
  <si>
    <t>ａとｂの差</t>
  </si>
  <si>
    <t>考察の計算</t>
  </si>
  <si>
    <t>mm</t>
  </si>
  <si>
    <t>地球直径の何倍</t>
  </si>
  <si>
    <t>視直径の違い（ﾋﾟｸｾﾙ単位）</t>
  </si>
  <si>
    <t>ａ</t>
  </si>
  <si>
    <t>ｅ^2</t>
  </si>
  <si>
    <t>（１－ｅ^2）</t>
  </si>
  <si>
    <t>ｂ＝ａ√（１－ｅ^2）</t>
  </si>
  <si>
    <t>ａ－ｂ</t>
  </si>
  <si>
    <t>AveDp</t>
  </si>
  <si>
    <t>現在の地球の軌道離心率はｅ＝0.0167である。</t>
  </si>
  <si>
    <t>地球の半径＝６．４×１０^3km</t>
  </si>
  <si>
    <r>
      <t>(2)１０ｍ　　　　　　　　　　　　　　(3)１．５×１０^8km</t>
    </r>
    <r>
      <rPr>
        <sz val="12"/>
        <rFont val="ＭＳ Ｐゴシック"/>
        <family val="3"/>
      </rPr>
      <t>(実際の距離)</t>
    </r>
  </si>
  <si>
    <t>太陽地球間の平均距離：ａ</t>
  </si>
  <si>
    <r>
      <t>１天文単位　　　　　　　　　　　　　　１．５×１０^8km</t>
    </r>
    <r>
      <rPr>
        <sz val="12"/>
        <rFont val="ＭＳ Ｐゴシック"/>
        <family val="3"/>
      </rPr>
      <t>(実際の距離)</t>
    </r>
  </si>
  <si>
    <t>考察(１)</t>
  </si>
  <si>
    <t>天文単位</t>
  </si>
  <si>
    <t>近日点距離：L</t>
  </si>
  <si>
    <t>遠日点距離：L’</t>
  </si>
  <si>
    <t>ａ－ａｅ＝ａ（１－ｅ）</t>
  </si>
  <si>
    <t>ａ＋ａｅ＝ａ（１＋ｅ）</t>
  </si>
  <si>
    <r>
      <t>R</t>
    </r>
    <r>
      <rPr>
        <sz val="12"/>
        <rFont val="ＭＳ Ｐゴシック"/>
        <family val="3"/>
      </rPr>
      <t>1</t>
    </r>
    <r>
      <rPr>
        <sz val="18"/>
        <rFont val="ＭＳ Ｐゴシック"/>
        <family val="3"/>
      </rPr>
      <t>/R</t>
    </r>
    <r>
      <rPr>
        <sz val="12"/>
        <rFont val="ＭＳ Ｐゴシック"/>
        <family val="3"/>
      </rPr>
      <t>2</t>
    </r>
  </si>
  <si>
    <r>
      <t>R</t>
    </r>
    <r>
      <rPr>
        <sz val="12"/>
        <rFont val="ＭＳ Ｐゴシック"/>
        <family val="3"/>
      </rPr>
      <t>1</t>
    </r>
    <r>
      <rPr>
        <sz val="18"/>
        <rFont val="ＭＳ Ｐゴシック"/>
        <family val="3"/>
      </rPr>
      <t>/R</t>
    </r>
    <r>
      <rPr>
        <sz val="12"/>
        <rFont val="ＭＳ Ｐゴシック"/>
        <family val="3"/>
      </rPr>
      <t>2</t>
    </r>
    <r>
      <rPr>
        <sz val="18"/>
        <rFont val="ＭＳ Ｐゴシック"/>
        <family val="3"/>
      </rPr>
      <t>-1</t>
    </r>
  </si>
  <si>
    <r>
      <t>R</t>
    </r>
    <r>
      <rPr>
        <sz val="12"/>
        <rFont val="ＭＳ Ｐゴシック"/>
        <family val="3"/>
      </rPr>
      <t>1</t>
    </r>
    <r>
      <rPr>
        <sz val="18"/>
        <rFont val="ＭＳ Ｐゴシック"/>
        <family val="3"/>
      </rPr>
      <t>/R</t>
    </r>
    <r>
      <rPr>
        <sz val="12"/>
        <rFont val="ＭＳ Ｐゴシック"/>
        <family val="3"/>
      </rPr>
      <t>2</t>
    </r>
    <r>
      <rPr>
        <sz val="18"/>
        <rFont val="ＭＳ Ｐゴシック"/>
        <family val="3"/>
      </rPr>
      <t>+1</t>
    </r>
  </si>
  <si>
    <r>
      <t>(R</t>
    </r>
    <r>
      <rPr>
        <sz val="12"/>
        <rFont val="ＭＳ Ｐゴシック"/>
        <family val="3"/>
      </rPr>
      <t>1</t>
    </r>
    <r>
      <rPr>
        <sz val="18"/>
        <rFont val="ＭＳ Ｐゴシック"/>
        <family val="3"/>
      </rPr>
      <t>/R</t>
    </r>
    <r>
      <rPr>
        <sz val="12"/>
        <rFont val="ＭＳ Ｐゴシック"/>
        <family val="3"/>
      </rPr>
      <t>2</t>
    </r>
    <r>
      <rPr>
        <sz val="18"/>
        <rFont val="ＭＳ Ｐゴシック"/>
        <family val="3"/>
      </rPr>
      <t>-1)/(R</t>
    </r>
    <r>
      <rPr>
        <sz val="12"/>
        <rFont val="ＭＳ Ｐゴシック"/>
        <family val="3"/>
      </rPr>
      <t>1</t>
    </r>
    <r>
      <rPr>
        <sz val="18"/>
        <rFont val="ＭＳ Ｐゴシック"/>
        <family val="3"/>
      </rPr>
      <t>/R</t>
    </r>
    <r>
      <rPr>
        <sz val="12"/>
        <rFont val="ＭＳ Ｐゴシック"/>
        <family val="3"/>
      </rPr>
      <t>2</t>
    </r>
    <r>
      <rPr>
        <sz val="18"/>
        <rFont val="ＭＳ Ｐゴシック"/>
        <family val="3"/>
      </rPr>
      <t>+1)</t>
    </r>
  </si>
  <si>
    <t>％</t>
  </si>
  <si>
    <t>X ＝ a cos E   　　　  　（１）</t>
  </si>
  <si>
    <t>a=1，　e=0.00167</t>
  </si>
  <si>
    <t>√（1-e^2）＝</t>
  </si>
  <si>
    <t>Ｙ</t>
  </si>
  <si>
    <t>（X-ae）</t>
  </si>
  <si>
    <t>地球</t>
  </si>
  <si>
    <t>水星</t>
  </si>
  <si>
    <t>近日点黄経</t>
  </si>
  <si>
    <t>太陽</t>
  </si>
  <si>
    <t>sinθ</t>
  </si>
  <si>
    <t>cosθ</t>
  </si>
  <si>
    <t>黄経差θ</t>
  </si>
  <si>
    <t>X’</t>
  </si>
  <si>
    <t>Y’</t>
  </si>
  <si>
    <t xml:space="preserve">　 ＝ a√(1－e２) sin E 　（２） </t>
  </si>
  <si>
    <t>楕円軌道</t>
  </si>
  <si>
    <t>黄経差分の座標回転</t>
  </si>
  <si>
    <t>X’＝Xcosθ-Ysinθ</t>
  </si>
  <si>
    <t>Y’＝Xsinθ＋Ycosθ</t>
  </si>
  <si>
    <t>a=</t>
  </si>
  <si>
    <t>e=</t>
  </si>
  <si>
    <t>OS</t>
  </si>
  <si>
    <t>Ｘ</t>
  </si>
  <si>
    <t>e^2=</t>
  </si>
  <si>
    <t>X＝ａｅ</t>
  </si>
  <si>
    <t>1-e^2=</t>
  </si>
  <si>
    <t>E(rad)</t>
  </si>
  <si>
    <t>cosE</t>
  </si>
  <si>
    <t>sinE</t>
  </si>
  <si>
    <t>X</t>
  </si>
  <si>
    <t>Y</t>
  </si>
  <si>
    <t>Y ＝ b sin E</t>
  </si>
  <si>
    <t>ｅ＝</t>
  </si>
  <si>
    <t>離心率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</si>
</sst>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0_ "/>
    <numFmt numFmtId="179" formatCode="0.00_ "/>
    <numFmt numFmtId="180" formatCode="0_ "/>
    <numFmt numFmtId="181" formatCode="mm/dd/yy"/>
    <numFmt numFmtId="182" formatCode="m/d/yyyy"/>
    <numFmt numFmtId="183" formatCode="yyyy&quot;年&quot;m&quot;月&quot;d&quot;日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MS P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3.25"/>
      <color indexed="8"/>
      <name val="ＭＳ Ｐゴシック"/>
      <family val="3"/>
    </font>
    <font>
      <sz val="8.5"/>
      <color indexed="8"/>
      <name val="ＭＳ Ｐゴシック"/>
      <family val="3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.75"/>
      <color indexed="8"/>
      <name val="ＭＳ Ｐゴシック"/>
      <family val="3"/>
    </font>
    <font>
      <sz val="7.35"/>
      <color indexed="8"/>
      <name val="ＪＳ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 style="medium"/>
      <right/>
      <top/>
      <bottom style="hair"/>
    </border>
    <border>
      <left style="thin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77" fontId="0" fillId="21" borderId="10" xfId="0" applyNumberFormat="1" applyFill="1" applyBorder="1" applyAlignment="1">
      <alignment vertical="center"/>
    </xf>
    <xf numFmtId="177" fontId="0" fillId="21" borderId="11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3" borderId="0" xfId="0" applyFill="1" applyAlignment="1">
      <alignment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19" xfId="0" applyFill="1" applyBorder="1" applyAlignment="1">
      <alignment horizontal="left" vertical="center"/>
    </xf>
    <xf numFmtId="14" fontId="0" fillId="24" borderId="0" xfId="0" applyNumberFormat="1" applyFill="1" applyAlignment="1">
      <alignment vertical="center"/>
    </xf>
    <xf numFmtId="177" fontId="0" fillId="24" borderId="0" xfId="0" applyNumberFormat="1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14" fontId="0" fillId="8" borderId="29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8" borderId="30" xfId="0" applyFill="1" applyBorder="1" applyAlignment="1" applyProtection="1">
      <alignment vertical="center"/>
      <protection locked="0"/>
    </xf>
    <xf numFmtId="0" fontId="0" fillId="8" borderId="32" xfId="0" applyFill="1" applyBorder="1" applyAlignment="1" applyProtection="1">
      <alignment vertical="center"/>
      <protection locked="0"/>
    </xf>
    <xf numFmtId="0" fontId="0" fillId="8" borderId="28" xfId="0" applyFill="1" applyBorder="1" applyAlignment="1">
      <alignment horizontal="center" vertical="center" shrinkToFit="1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14" fontId="0" fillId="4" borderId="37" xfId="0" applyNumberFormat="1" applyFill="1" applyBorder="1" applyAlignment="1">
      <alignment horizontal="left" vertical="center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24" borderId="36" xfId="0" applyFill="1" applyBorder="1" applyAlignment="1">
      <alignment vertical="center"/>
    </xf>
    <xf numFmtId="177" fontId="0" fillId="21" borderId="40" xfId="0" applyNumberFormat="1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0" borderId="42" xfId="0" applyBorder="1" applyAlignment="1">
      <alignment vertical="center"/>
    </xf>
    <xf numFmtId="14" fontId="0" fillId="4" borderId="44" xfId="0" applyNumberFormat="1" applyFill="1" applyBorder="1" applyAlignment="1">
      <alignment horizontal="left" vertical="center"/>
    </xf>
    <xf numFmtId="0" fontId="0" fillId="0" borderId="4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24" borderId="42" xfId="0" applyFill="1" applyBorder="1" applyAlignment="1">
      <alignment vertical="center"/>
    </xf>
    <xf numFmtId="177" fontId="0" fillId="21" borderId="44" xfId="0" applyNumberFormat="1" applyFill="1" applyBorder="1" applyAlignment="1">
      <alignment vertical="center"/>
    </xf>
    <xf numFmtId="0" fontId="0" fillId="0" borderId="45" xfId="0" applyFill="1" applyBorder="1" applyAlignment="1" applyProtection="1">
      <alignment vertical="center"/>
      <protection locked="0"/>
    </xf>
    <xf numFmtId="0" fontId="0" fillId="2" borderId="4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0" fillId="24" borderId="42" xfId="0" applyFill="1" applyBorder="1" applyAlignment="1">
      <alignment horizontal="right" vertical="center"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0" borderId="47" xfId="0" applyBorder="1" applyAlignment="1">
      <alignment vertical="center"/>
    </xf>
    <xf numFmtId="14" fontId="0" fillId="4" borderId="49" xfId="0" applyNumberFormat="1" applyFill="1" applyBorder="1" applyAlignment="1">
      <alignment horizontal="left" vertical="center"/>
    </xf>
    <xf numFmtId="0" fontId="0" fillId="0" borderId="46" xfId="0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24" borderId="47" xfId="0" applyFill="1" applyBorder="1" applyAlignment="1">
      <alignment vertical="center"/>
    </xf>
    <xf numFmtId="0" fontId="0" fillId="0" borderId="50" xfId="0" applyBorder="1" applyAlignment="1" applyProtection="1">
      <alignment vertical="center"/>
      <protection locked="0"/>
    </xf>
    <xf numFmtId="177" fontId="0" fillId="21" borderId="49" xfId="0" applyNumberFormat="1" applyFill="1" applyBorder="1" applyAlignment="1">
      <alignment vertical="center"/>
    </xf>
    <xf numFmtId="0" fontId="0" fillId="24" borderId="51" xfId="0" applyFill="1" applyBorder="1" applyAlignment="1">
      <alignment vertical="center"/>
    </xf>
    <xf numFmtId="0" fontId="0" fillId="24" borderId="52" xfId="0" applyFill="1" applyBorder="1" applyAlignment="1">
      <alignment vertical="center"/>
    </xf>
    <xf numFmtId="0" fontId="0" fillId="22" borderId="51" xfId="0" applyFill="1" applyBorder="1" applyAlignment="1">
      <alignment horizontal="right" vertical="center" wrapText="1"/>
    </xf>
    <xf numFmtId="0" fontId="0" fillId="22" borderId="53" xfId="0" applyFill="1" applyBorder="1" applyAlignment="1">
      <alignment horizontal="right" vertical="center" wrapText="1"/>
    </xf>
    <xf numFmtId="0" fontId="0" fillId="25" borderId="53" xfId="0" applyFill="1" applyBorder="1" applyAlignment="1">
      <alignment horizontal="right" vertical="center" wrapText="1"/>
    </xf>
    <xf numFmtId="0" fontId="0" fillId="7" borderId="51" xfId="0" applyFill="1" applyBorder="1" applyAlignment="1">
      <alignment horizontal="right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22" borderId="0" xfId="0" applyFill="1" applyAlignment="1">
      <alignment vertical="center"/>
    </xf>
    <xf numFmtId="176" fontId="0" fillId="22" borderId="0" xfId="0" applyNumberFormat="1" applyFill="1" applyAlignment="1">
      <alignment vertical="center"/>
    </xf>
    <xf numFmtId="0" fontId="0" fillId="22" borderId="0" xfId="0" applyFill="1" applyAlignment="1">
      <alignment horizontal="right"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vertical="center"/>
    </xf>
    <xf numFmtId="0" fontId="5" fillId="4" borderId="54" xfId="0" applyFont="1" applyFill="1" applyBorder="1" applyAlignment="1">
      <alignment vertical="center" wrapText="1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6" fillId="22" borderId="52" xfId="0" applyFont="1" applyFill="1" applyBorder="1" applyAlignment="1">
      <alignment vertical="center"/>
    </xf>
    <xf numFmtId="0" fontId="6" fillId="25" borderId="52" xfId="0" applyFont="1" applyFill="1" applyBorder="1" applyAlignment="1">
      <alignment vertical="center"/>
    </xf>
    <xf numFmtId="179" fontId="5" fillId="25" borderId="52" xfId="0" applyNumberFormat="1" applyFont="1" applyFill="1" applyBorder="1" applyAlignment="1">
      <alignment vertical="center"/>
    </xf>
    <xf numFmtId="0" fontId="6" fillId="7" borderId="52" xfId="0" applyFont="1" applyFill="1" applyBorder="1" applyAlignment="1">
      <alignment vertical="center"/>
    </xf>
    <xf numFmtId="180" fontId="6" fillId="7" borderId="52" xfId="0" applyNumberFormat="1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6" fillId="21" borderId="54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vertical="center"/>
    </xf>
    <xf numFmtId="0" fontId="6" fillId="7" borderId="56" xfId="0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7" fillId="24" borderId="52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54" xfId="0" applyFont="1" applyFill="1" applyBorder="1" applyAlignment="1">
      <alignment horizontal="center" vertical="center"/>
    </xf>
    <xf numFmtId="14" fontId="7" fillId="24" borderId="0" xfId="0" applyNumberFormat="1" applyFont="1" applyFill="1" applyAlignment="1">
      <alignment vertical="center"/>
    </xf>
    <xf numFmtId="0" fontId="6" fillId="24" borderId="54" xfId="0" applyFont="1" applyFill="1" applyBorder="1" applyAlignment="1">
      <alignment vertical="center"/>
    </xf>
    <xf numFmtId="0" fontId="6" fillId="25" borderId="54" xfId="0" applyFont="1" applyFill="1" applyBorder="1" applyAlignment="1" applyProtection="1">
      <alignment vertical="center"/>
      <protection locked="0"/>
    </xf>
    <xf numFmtId="176" fontId="6" fillId="21" borderId="54" xfId="0" applyNumberFormat="1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176" fontId="8" fillId="7" borderId="56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0" fillId="24" borderId="53" xfId="0" applyFill="1" applyBorder="1" applyAlignment="1">
      <alignment vertical="center"/>
    </xf>
    <xf numFmtId="0" fontId="4" fillId="4" borderId="52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vertical="center"/>
    </xf>
    <xf numFmtId="0" fontId="6" fillId="24" borderId="31" xfId="0" applyFont="1" applyFill="1" applyBorder="1" applyAlignment="1">
      <alignment vertical="center"/>
    </xf>
    <xf numFmtId="0" fontId="10" fillId="24" borderId="0" xfId="0" applyFont="1" applyFill="1" applyAlignment="1">
      <alignment vertical="center"/>
    </xf>
    <xf numFmtId="0" fontId="7" fillId="25" borderId="52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vertical="center"/>
    </xf>
    <xf numFmtId="178" fontId="0" fillId="0" borderId="63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6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5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8" borderId="0" xfId="0" applyFill="1" applyAlignment="1">
      <alignment vertical="center"/>
    </xf>
    <xf numFmtId="0" fontId="6" fillId="21" borderId="54" xfId="0" applyFont="1" applyFill="1" applyBorder="1" applyAlignment="1">
      <alignment horizontal="right" vertical="center"/>
    </xf>
    <xf numFmtId="0" fontId="0" fillId="26" borderId="0" xfId="0" applyFill="1" applyAlignment="1">
      <alignment vertical="center"/>
    </xf>
    <xf numFmtId="0" fontId="0" fillId="27" borderId="0" xfId="0" applyFill="1" applyAlignment="1">
      <alignment vertical="center"/>
    </xf>
    <xf numFmtId="0" fontId="6" fillId="25" borderId="56" xfId="0" applyFont="1" applyFill="1" applyBorder="1" applyAlignment="1" applyProtection="1">
      <alignment vertical="center"/>
      <protection locked="0"/>
    </xf>
    <xf numFmtId="0" fontId="4" fillId="21" borderId="55" xfId="0" applyFont="1" applyFill="1" applyBorder="1" applyAlignment="1">
      <alignment horizontal="center" vertical="center"/>
    </xf>
    <xf numFmtId="0" fontId="4" fillId="21" borderId="54" xfId="0" applyFont="1" applyFill="1" applyBorder="1" applyAlignment="1">
      <alignment horizontal="center" vertical="center"/>
    </xf>
    <xf numFmtId="0" fontId="6" fillId="25" borderId="56" xfId="0" applyFont="1" applyFill="1" applyBorder="1" applyAlignment="1" applyProtection="1">
      <alignment vertical="center"/>
      <protection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6" fillId="24" borderId="5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center" vertical="center"/>
    </xf>
    <xf numFmtId="0" fontId="4" fillId="22" borderId="51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25" borderId="51" xfId="0" applyFont="1" applyFill="1" applyBorder="1" applyAlignment="1">
      <alignment vertical="center"/>
    </xf>
    <xf numFmtId="0" fontId="6" fillId="25" borderId="58" xfId="0" applyFont="1" applyFill="1" applyBorder="1" applyAlignment="1">
      <alignment vertical="center"/>
    </xf>
    <xf numFmtId="0" fontId="6" fillId="25" borderId="61" xfId="0" applyFont="1" applyFill="1" applyBorder="1" applyAlignment="1">
      <alignment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vertical="center"/>
    </xf>
    <xf numFmtId="0" fontId="6" fillId="25" borderId="5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視直径の変化（ﾋﾟｸｾﾙ）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45"/>
          <c:w val="0.93325"/>
          <c:h val="0.809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'視直径計算表１'!$T$2</c:f>
              <c:strCache>
                <c:ptCount val="1"/>
                <c:pt idx="0">
                  <c:v>AveDp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'視直径計算表１'!$J$3:$J$48</c:f>
              <c:strCache/>
            </c:strRef>
          </c:xVal>
          <c:yVal>
            <c:numRef>
              <c:f>'視直径計算表１'!$T$3:$T$48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1"/>
        </c:ser>
        <c:axId val="57748528"/>
        <c:axId val="49974705"/>
      </c:scatterChart>
      <c:valAx>
        <c:axId val="57748528"/>
        <c:scaling>
          <c:orientation val="minMax"/>
          <c:max val="40590"/>
          <c:min val="40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4705"/>
        <c:crossesAt val="1690"/>
        <c:crossBetween val="midCat"/>
        <c:dispUnits/>
        <c:majorUnit val="50"/>
      </c:valAx>
      <c:valAx>
        <c:axId val="49974705"/>
        <c:scaling>
          <c:orientation val="minMax"/>
          <c:max val="1750"/>
          <c:min val="1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視直径（ﾋﾟｸｾﾙ）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At val="4014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地球と水星の軌道の形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(水星の軌道傾斜角7．0°は考慮していない）</a:t>
            </a:r>
          </a:p>
        </c:rich>
      </c:tx>
      <c:layout>
        <c:manualLayout>
          <c:xMode val="factor"/>
          <c:yMode val="factor"/>
          <c:x val="-0.016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475"/>
          <c:w val="0.85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v>地球軌道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'軌道作図計算'!$E$7:$E$637</c:f>
              <c:numCache>
                <c:ptCount val="631"/>
              </c:numCache>
            </c:numRef>
          </c:xVal>
          <c:yVal>
            <c:numRef>
              <c:f>'軌道作図計算'!$F$7:$F$637</c:f>
              <c:numCache>
                <c:ptCount val="6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</c:numCache>
            </c:numRef>
          </c:yVal>
          <c:smooth val="0"/>
        </c:ser>
        <c:ser>
          <c:idx val="7"/>
          <c:order val="1"/>
          <c:tx>
            <c:v>水星軌道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'軌道作図計算'!$M$7:$M$637</c:f>
              <c:numCache>
                <c:ptCount val="631"/>
                <c:pt idx="0">
                  <c:v>0.27759515290163744</c:v>
                </c:pt>
                <c:pt idx="1">
                  <c:v>0.27920754820621585</c:v>
                </c:pt>
                <c:pt idx="2">
                  <c:v>0.28078483856167896</c:v>
                </c:pt>
                <c:pt idx="3">
                  <c:v>0.2823268662403055</c:v>
                </c:pt>
                <c:pt idx="4">
                  <c:v>0.2838334770406127</c:v>
                </c:pt>
                <c:pt idx="5">
                  <c:v>0.28530452030277603</c:v>
                </c:pt>
                <c:pt idx="6">
                  <c:v>0.28673984892369525</c:v>
                </c:pt>
                <c:pt idx="7">
                  <c:v>0.2881393193717041</c:v>
                </c:pt>
                <c:pt idx="8">
                  <c:v>0.2895027917009243</c:v>
                </c:pt>
                <c:pt idx="9">
                  <c:v>0.290830129565259</c:v>
                </c:pt>
                <c:pt idx="10">
                  <c:v>0.2921212002320279</c:v>
                </c:pt>
                <c:pt idx="11">
                  <c:v>0.29337587459524017</c:v>
                </c:pt>
                <c:pt idx="12">
                  <c:v>0.2945940271885051</c:v>
                </c:pt>
                <c:pt idx="13">
                  <c:v>0.29577553619757857</c:v>
                </c:pt>
                <c:pt idx="14">
                  <c:v>0.29692028347254396</c:v>
                </c:pt>
                <c:pt idx="15">
                  <c:v>0.298028154539628</c:v>
                </c:pt>
                <c:pt idx="16">
                  <c:v>0.29909903861264725</c:v>
                </c:pt>
                <c:pt idx="17">
                  <c:v>0.30013282860408663</c:v>
                </c:pt>
                <c:pt idx="18">
                  <c:v>0.30112942113580854</c:v>
                </c:pt>
                <c:pt idx="19">
                  <c:v>0.3020887165493903</c:v>
                </c:pt>
                <c:pt idx="20">
                  <c:v>0.30301061891609</c:v>
                </c:pt>
                <c:pt idx="21">
                  <c:v>0.3038950360464392</c:v>
                </c:pt>
                <c:pt idx="22">
                  <c:v>0.3047418794994618</c:v>
                </c:pt>
                <c:pt idx="23">
                  <c:v>0.3055510645915183</c:v>
                </c:pt>
                <c:pt idx="24">
                  <c:v>0.30632251040477376</c:v>
                </c:pt>
                <c:pt idx="25">
                  <c:v>0.30705613979528973</c:v>
                </c:pt>
                <c:pt idx="26">
                  <c:v>0.30775187940073856</c:v>
                </c:pt>
                <c:pt idx="27">
                  <c:v>0.3084096596477395</c:v>
                </c:pt>
                <c:pt idx="28">
                  <c:v>0.30902941475881585</c:v>
                </c:pt>
                <c:pt idx="29">
                  <c:v>0.3096110827589731</c:v>
                </c:pt>
                <c:pt idx="30">
                  <c:v>0.3101546054818959</c:v>
                </c:pt>
                <c:pt idx="31">
                  <c:v>0.31065992857576497</c:v>
                </c:pt>
                <c:pt idx="32">
                  <c:v>0.3111270015086918</c:v>
                </c:pt>
                <c:pt idx="33">
                  <c:v>0.3115557775737727</c:v>
                </c:pt>
                <c:pt idx="34">
                  <c:v>0.31194621389375815</c:v>
                </c:pt>
                <c:pt idx="35">
                  <c:v>0.31229827142534167</c:v>
                </c:pt>
                <c:pt idx="36">
                  <c:v>0.3126119149630634</c:v>
                </c:pt>
                <c:pt idx="37">
                  <c:v>0.312887113142831</c:v>
                </c:pt>
                <c:pt idx="38">
                  <c:v>0.3131238384450558</c:v>
                </c:pt>
                <c:pt idx="39">
                  <c:v>0.3133220671974048</c:v>
                </c:pt>
                <c:pt idx="40">
                  <c:v>0.31348177957716805</c:v>
                </c:pt>
                <c:pt idx="41">
                  <c:v>0.31360295961324064</c:v>
                </c:pt>
                <c:pt idx="42">
                  <c:v>0.3136855951877199</c:v>
                </c:pt>
                <c:pt idx="43">
                  <c:v>0.31372967803711715</c:v>
                </c:pt>
                <c:pt idx="44">
                  <c:v>0.3137352037531844</c:v>
                </c:pt>
                <c:pt idx="45">
                  <c:v>0.31370217178335463</c:v>
                </c:pt>
                <c:pt idx="46">
                  <c:v>0.31363058543079714</c:v>
                </c:pt>
                <c:pt idx="47">
                  <c:v>0.31352045185408767</c:v>
                </c:pt>
                <c:pt idx="48">
                  <c:v>0.31337178206649197</c:v>
                </c:pt>
                <c:pt idx="49">
                  <c:v>0.313184590934865</c:v>
                </c:pt>
                <c:pt idx="50">
                  <c:v>0.31295889717816405</c:v>
                </c:pt>
                <c:pt idx="51">
                  <c:v>0.3126947233655764</c:v>
                </c:pt>
                <c:pt idx="52">
                  <c:v>0.3123920959142635</c:v>
                </c:pt>
                <c:pt idx="53">
                  <c:v>0.31205104508671805</c:v>
                </c:pt>
                <c:pt idx="54">
                  <c:v>0.31167160498773877</c:v>
                </c:pt>
                <c:pt idx="55">
                  <c:v>0.3112538135610192</c:v>
                </c:pt>
                <c:pt idx="56">
                  <c:v>0.310797712585354</c:v>
                </c:pt>
                <c:pt idx="57">
                  <c:v>0.3103033476704605</c:v>
                </c:pt>
                <c:pt idx="58">
                  <c:v>0.30977076825241834</c:v>
                </c:pt>
                <c:pt idx="59">
                  <c:v>0.3092000275887255</c:v>
                </c:pt>
                <c:pt idx="60">
                  <c:v>0.3085911827529727</c:v>
                </c:pt>
                <c:pt idx="61">
                  <c:v>0.30794429462913614</c:v>
                </c:pt>
                <c:pt idx="62">
                  <c:v>0.30725942790548916</c:v>
                </c:pt>
                <c:pt idx="63">
                  <c:v>0.3065366510681334</c:v>
                </c:pt>
                <c:pt idx="64">
                  <c:v>0.3057760363941503</c:v>
                </c:pt>
                <c:pt idx="65">
                  <c:v>0.30497765994437326</c:v>
                </c:pt>
                <c:pt idx="66">
                  <c:v>0.3041416015557822</c:v>
                </c:pt>
                <c:pt idx="67">
                  <c:v>0.30326794483351904</c:v>
                </c:pt>
                <c:pt idx="68">
                  <c:v>0.3023567771425282</c:v>
                </c:pt>
                <c:pt idx="69">
                  <c:v>0.30140818959881926</c:v>
                </c:pt>
                <c:pt idx="70">
                  <c:v>0.3004222770603562</c:v>
                </c:pt>
                <c:pt idx="71">
                  <c:v>0.29939913811757124</c:v>
                </c:pt>
                <c:pt idx="72">
                  <c:v>0.29833887508350604</c:v>
                </c:pt>
                <c:pt idx="73">
                  <c:v>0.2972415939835805</c:v>
                </c:pt>
                <c:pt idx="74">
                  <c:v>0.29610740454499024</c:v>
                </c:pt>
                <c:pt idx="75">
                  <c:v>0.29493642018573385</c:v>
                </c:pt>
                <c:pt idx="76">
                  <c:v>0.2937287580032716</c:v>
                </c:pt>
                <c:pt idx="77">
                  <c:v>0.2924845387628151</c:v>
                </c:pt>
                <c:pt idx="78">
                  <c:v>0.2912038868852519</c:v>
                </c:pt>
                <c:pt idx="79">
                  <c:v>0.28988693043470226</c:v>
                </c:pt>
                <c:pt idx="80">
                  <c:v>0.28853380110571386</c:v>
                </c:pt>
                <c:pt idx="81">
                  <c:v>0.28714463421009206</c:v>
                </c:pt>
                <c:pt idx="82">
                  <c:v>0.2857195686633687</c:v>
                </c:pt>
                <c:pt idx="83">
                  <c:v>0.28425874697091097</c:v>
                </c:pt>
                <c:pt idx="84">
                  <c:v>0.28276231521367073</c:v>
                </c:pt>
                <c:pt idx="85">
                  <c:v>0.2812304230335767</c:v>
                </c:pt>
                <c:pt idx="86">
                  <c:v>0.2796632236185703</c:v>
                </c:pt>
                <c:pt idx="87">
                  <c:v>0.27806087368728705</c:v>
                </c:pt>
                <c:pt idx="88">
                  <c:v>0.2764235334733848</c:v>
                </c:pt>
                <c:pt idx="89">
                  <c:v>0.2747513667095204</c:v>
                </c:pt>
                <c:pt idx="90">
                  <c:v>0.27304454061097694</c:v>
                </c:pt>
                <c:pt idx="91">
                  <c:v>0.2713032258589418</c:v>
                </c:pt>
                <c:pt idx="92">
                  <c:v>0.26952759658343906</c:v>
                </c:pt>
                <c:pt idx="93">
                  <c:v>0.2677178303459167</c:v>
                </c:pt>
                <c:pt idx="94">
                  <c:v>0.2658741081214903</c:v>
                </c:pt>
                <c:pt idx="95">
                  <c:v>0.26399661428084586</c:v>
                </c:pt>
                <c:pt idx="96">
                  <c:v>0.26208553657180284</c:v>
                </c:pt>
                <c:pt idx="97">
                  <c:v>0.26014106610053966</c:v>
                </c:pt>
                <c:pt idx="98">
                  <c:v>0.258163397312483</c:v>
                </c:pt>
                <c:pt idx="99">
                  <c:v>0.2561527279728636</c:v>
                </c:pt>
                <c:pt idx="100">
                  <c:v>0.25410925914693994</c:v>
                </c:pt>
                <c:pt idx="101">
                  <c:v>0.25203319517989164</c:v>
                </c:pt>
                <c:pt idx="102">
                  <c:v>0.2499247436763854</c:v>
                </c:pt>
                <c:pt idx="103">
                  <c:v>0.24778411547981455</c:v>
                </c:pt>
                <c:pt idx="104">
                  <c:v>0.24561152465121489</c:v>
                </c:pt>
                <c:pt idx="105">
                  <c:v>0.2434071884478588</c:v>
                </c:pt>
                <c:pt idx="106">
                  <c:v>0.24117132730152963</c:v>
                </c:pt>
                <c:pt idx="107">
                  <c:v>0.23890416479647886</c:v>
                </c:pt>
                <c:pt idx="108">
                  <c:v>0.23660592764706767</c:v>
                </c:pt>
                <c:pt idx="109">
                  <c:v>0.23427684567509582</c:v>
                </c:pt>
                <c:pt idx="110">
                  <c:v>0.2319171517868196</c:v>
                </c:pt>
                <c:pt idx="111">
                  <c:v>0.22952708194966143</c:v>
                </c:pt>
                <c:pt idx="112">
                  <c:v>0.2271068751686133</c:v>
                </c:pt>
                <c:pt idx="113">
                  <c:v>0.2246567734623366</c:v>
                </c:pt>
                <c:pt idx="114">
                  <c:v>0.22217702183896</c:v>
                </c:pt>
                <c:pt idx="115">
                  <c:v>0.21966786827157952</c:v>
                </c:pt>
                <c:pt idx="116">
                  <c:v>0.2171295636734609</c:v>
                </c:pt>
                <c:pt idx="117">
                  <c:v>0.21456236187294875</c:v>
                </c:pt>
                <c:pt idx="118">
                  <c:v>0.21196651958808377</c:v>
                </c:pt>
                <c:pt idx="119">
                  <c:v>0.20934229640093122</c:v>
                </c:pt>
                <c:pt idx="120">
                  <c:v>0.20668995473162302</c:v>
                </c:pt>
                <c:pt idx="121">
                  <c:v>0.20400975981211578</c:v>
                </c:pt>
                <c:pt idx="122">
                  <c:v>0.20130197965966806</c:v>
                </c:pt>
                <c:pt idx="123">
                  <c:v>0.19856688505003844</c:v>
                </c:pt>
                <c:pt idx="124">
                  <c:v>0.19580474949040882</c:v>
                </c:pt>
                <c:pt idx="125">
                  <c:v>0.19301584919203332</c:v>
                </c:pt>
                <c:pt idx="126">
                  <c:v>0.1902004630426177</c:v>
                </c:pt>
                <c:pt idx="127">
                  <c:v>0.1873588725784308</c:v>
                </c:pt>
                <c:pt idx="128">
                  <c:v>0.18449136195615098</c:v>
                </c:pt>
                <c:pt idx="129">
                  <c:v>0.18159821792445097</c:v>
                </c:pt>
                <c:pt idx="130">
                  <c:v>0.17867972979532293</c:v>
                </c:pt>
                <c:pt idx="131">
                  <c:v>0.17573618941514768</c:v>
                </c:pt>
                <c:pt idx="132">
                  <c:v>0.17276789113551042</c:v>
                </c:pt>
                <c:pt idx="133">
                  <c:v>0.1697751317837654</c:v>
                </c:pt>
                <c:pt idx="134">
                  <c:v>0.16675821063335394</c:v>
                </c:pt>
                <c:pt idx="135">
                  <c:v>0.1637174293738769</c:v>
                </c:pt>
                <c:pt idx="136">
                  <c:v>0.16065309208092632</c:v>
                </c:pt>
                <c:pt idx="137">
                  <c:v>0.15756550518567788</c:v>
                </c:pt>
                <c:pt idx="138">
                  <c:v>0.1544549774442482</c:v>
                </c:pt>
                <c:pt idx="139">
                  <c:v>0.15132181990681914</c:v>
                </c:pt>
                <c:pt idx="140">
                  <c:v>0.14816634588653357</c:v>
                </c:pt>
                <c:pt idx="141">
                  <c:v>0.14498887092816404</c:v>
                </c:pt>
                <c:pt idx="142">
                  <c:v>0.14178971277655836</c:v>
                </c:pt>
                <c:pt idx="143">
                  <c:v>0.13856919134486587</c:v>
                </c:pt>
                <c:pt idx="144">
                  <c:v>0.1353276286825459</c:v>
                </c:pt>
                <c:pt idx="145">
                  <c:v>0.1320653489431634</c:v>
                </c:pt>
                <c:pt idx="146">
                  <c:v>0.12878267835197382</c:v>
                </c:pt>
                <c:pt idx="147">
                  <c:v>0.12547994517330063</c:v>
                </c:pt>
                <c:pt idx="148">
                  <c:v>0.12215747967770949</c:v>
                </c:pt>
                <c:pt idx="149">
                  <c:v>0.11881561410898123</c:v>
                </c:pt>
                <c:pt idx="150">
                  <c:v>0.1154546826508878</c:v>
                </c:pt>
                <c:pt idx="151">
                  <c:v>0.11207502139377433</c:v>
                </c:pt>
                <c:pt idx="152">
                  <c:v>0.10867696830095011</c:v>
                </c:pt>
                <c:pt idx="153">
                  <c:v>0.1052608631748927</c:v>
                </c:pt>
                <c:pt idx="154">
                  <c:v>0.10182704762326802</c:v>
                </c:pt>
                <c:pt idx="155">
                  <c:v>0.09837586502476965</c:v>
                </c:pt>
                <c:pt idx="156">
                  <c:v>0.09490766049478154</c:v>
                </c:pt>
                <c:pt idx="157">
                  <c:v>0.09142278085086646</c:v>
                </c:pt>
                <c:pt idx="158">
                  <c:v>0.08792157457808482</c:v>
                </c:pt>
                <c:pt idx="159">
                  <c:v>0.08440439179414617</c:v>
                </c:pt>
                <c:pt idx="160">
                  <c:v>0.08087158421439795</c:v>
                </c:pt>
                <c:pt idx="161">
                  <c:v>0.07732350511665419</c:v>
                </c:pt>
                <c:pt idx="162">
                  <c:v>0.07376050930586783</c:v>
                </c:pt>
                <c:pt idx="163">
                  <c:v>0.07018295307865102</c:v>
                </c:pt>
                <c:pt idx="164">
                  <c:v>0.06659119418764488</c:v>
                </c:pt>
                <c:pt idx="165">
                  <c:v>0.06298559180574556</c:v>
                </c:pt>
                <c:pt idx="166">
                  <c:v>0.05936650649018657</c:v>
                </c:pt>
                <c:pt idx="167">
                  <c:v>0.05573430014648362</c:v>
                </c:pt>
                <c:pt idx="168">
                  <c:v>0.05208933599224415</c:v>
                </c:pt>
                <c:pt idx="169">
                  <c:v>0.0484319785208462</c:v>
                </c:pt>
                <c:pt idx="170">
                  <c:v>0.044762593464989106</c:v>
                </c:pt>
                <c:pt idx="171">
                  <c:v>0.04108154776012064</c:v>
                </c:pt>
                <c:pt idx="172">
                  <c:v>0.037389209507743756</c:v>
                </c:pt>
                <c:pt idx="173">
                  <c:v>0.03368594793860674</c:v>
                </c:pt>
                <c:pt idx="174">
                  <c:v>0.029972133375780557</c:v>
                </c:pt>
                <c:pt idx="175">
                  <c:v>0.02624813719762653</c:v>
                </c:pt>
                <c:pt idx="176">
                  <c:v>0.022514331800659204</c:v>
                </c:pt>
                <c:pt idx="177">
                  <c:v>0.018771090562306775</c:v>
                </c:pt>
                <c:pt idx="178">
                  <c:v>0.015018787803573741</c:v>
                </c:pt>
                <c:pt idx="179">
                  <c:v>0.011257798751609038</c:v>
                </c:pt>
                <c:pt idx="180">
                  <c:v>0.007488499502183721</c:v>
                </c:pt>
                <c:pt idx="181">
                  <c:v>0.00371126698208174</c:v>
                </c:pt>
                <c:pt idx="182">
                  <c:v>-7.352108859276507E-05</c:v>
                </c:pt>
                <c:pt idx="183">
                  <c:v>-0.003865486234186477</c:v>
                </c:pt>
                <c:pt idx="184">
                  <c:v>-0.0076642492613449575</c:v>
                </c:pt>
                <c:pt idx="185">
                  <c:v>-0.011469430296931066</c:v>
                </c:pt>
                <c:pt idx="186">
                  <c:v>-0.015280648826012183</c:v>
                </c:pt>
                <c:pt idx="187">
                  <c:v>-0.019097523729911497</c:v>
                </c:pt>
                <c:pt idx="188">
                  <c:v>-0.02291967332431913</c:v>
                </c:pt>
                <c:pt idx="189">
                  <c:v>-0.02674671539746104</c:v>
                </c:pt>
                <c:pt idx="190">
                  <c:v>-0.03057826724831897</c:v>
                </c:pt>
                <c:pt idx="191">
                  <c:v>-0.034413945724900696</c:v>
                </c:pt>
                <c:pt idx="192">
                  <c:v>-0.038253367262555155</c:v>
                </c:pt>
                <c:pt idx="193">
                  <c:v>-0.04209614792232788</c:v>
                </c:pt>
                <c:pt idx="194">
                  <c:v>-0.04594190342935536</c:v>
                </c:pt>
                <c:pt idx="195">
                  <c:v>-0.04979024921129155</c:v>
                </c:pt>
                <c:pt idx="196">
                  <c:v>-0.05364080043676531</c:v>
                </c:pt>
                <c:pt idx="197">
                  <c:v>-0.05749317205386273</c:v>
                </c:pt>
                <c:pt idx="198">
                  <c:v>-0.0613469788286326</c:v>
                </c:pt>
                <c:pt idx="199">
                  <c:v>-0.06520183538360877</c:v>
                </c:pt>
                <c:pt idx="200">
                  <c:v>-0.06905735623634818</c:v>
                </c:pt>
                <c:pt idx="201">
                  <c:v>-0.07291315583797839</c:v>
                </c:pt>
                <c:pt idx="202">
                  <c:v>-0.07676884861175265</c:v>
                </c:pt>
                <c:pt idx="203">
                  <c:v>-0.08062404899160627</c:v>
                </c:pt>
                <c:pt idx="204">
                  <c:v>-0.08447837146071432</c:v>
                </c:pt>
                <c:pt idx="205">
                  <c:v>-0.08833143059004145</c:v>
                </c:pt>
                <c:pt idx="206">
                  <c:v>-0.0921828410768859</c:v>
                </c:pt>
                <c:pt idx="207">
                  <c:v>-0.09603221778340823</c:v>
                </c:pt>
                <c:pt idx="208">
                  <c:v>-0.09987917577514585</c:v>
                </c:pt>
                <c:pt idx="209">
                  <c:v>-0.10372333035950504</c:v>
                </c:pt>
                <c:pt idx="210">
                  <c:v>-0.10756429712423127</c:v>
                </c:pt>
                <c:pt idx="211">
                  <c:v>-0.11140169197584834</c:v>
                </c:pt>
                <c:pt idx="212">
                  <c:v>-0.11523513117806938</c:v>
                </c:pt>
                <c:pt idx="213">
                  <c:v>-0.1190642313901683</c:v>
                </c:pt>
                <c:pt idx="214">
                  <c:v>-0.12288860970531518</c:v>
                </c:pt>
                <c:pt idx="215">
                  <c:v>-0.1267078836888651</c:v>
                </c:pt>
                <c:pt idx="216">
                  <c:v>-0.13052167141660267</c:v>
                </c:pt>
                <c:pt idx="217">
                  <c:v>-0.1343295915129331</c:v>
                </c:pt>
                <c:pt idx="218">
                  <c:v>-0.13813126318902028</c:v>
                </c:pt>
                <c:pt idx="219">
                  <c:v>-0.1419263062808643</c:v>
                </c:pt>
                <c:pt idx="220">
                  <c:v>-0.14571434128731878</c:v>
                </c:pt>
                <c:pt idx="221">
                  <c:v>-0.14949498940803943</c:v>
                </c:pt>
                <c:pt idx="222">
                  <c:v>-0.15326787258136523</c:v>
                </c:pt>
                <c:pt idx="223">
                  <c:v>-0.15703261352212242</c:v>
                </c:pt>
                <c:pt idx="224">
                  <c:v>-0.16078883575935451</c:v>
                </c:pt>
                <c:pt idx="225">
                  <c:v>-0.1645361636739677</c:v>
                </c:pt>
                <c:pt idx="226">
                  <c:v>-0.1682742225362934</c:v>
                </c:pt>
                <c:pt idx="227">
                  <c:v>-0.17200263854356052</c:v>
                </c:pt>
                <c:pt idx="228">
                  <c:v>-0.17572103885727514</c:v>
                </c:pt>
                <c:pt idx="229">
                  <c:v>-0.17942905164050482</c:v>
                </c:pt>
                <c:pt idx="230">
                  <c:v>-0.18312630609506092</c:v>
                </c:pt>
                <c:pt idx="231">
                  <c:v>-0.18681243249857932</c:v>
                </c:pt>
                <c:pt idx="232">
                  <c:v>-0.19048706224149115</c:v>
                </c:pt>
                <c:pt idx="233">
                  <c:v>-0.19414982786388454</c:v>
                </c:pt>
                <c:pt idx="234">
                  <c:v>-0.19780036309224935</c:v>
                </c:pt>
                <c:pt idx="235">
                  <c:v>-0.201438302876105</c:v>
                </c:pt>
                <c:pt idx="236">
                  <c:v>-0.20506328342450447</c:v>
                </c:pt>
                <c:pt idx="237">
                  <c:v>-0.20867494224241406</c:v>
                </c:pt>
                <c:pt idx="238">
                  <c:v>-0.21227291816696142</c:v>
                </c:pt>
                <c:pt idx="239">
                  <c:v>-0.2158568514035527</c:v>
                </c:pt>
                <c:pt idx="240">
                  <c:v>-0.2194263835618505</c:v>
                </c:pt>
                <c:pt idx="241">
                  <c:v>-0.22298115769161375</c:v>
                </c:pt>
                <c:pt idx="242">
                  <c:v>-0.22652081831839177</c:v>
                </c:pt>
                <c:pt idx="243">
                  <c:v>-0.23004501147907164</c:v>
                </c:pt>
                <c:pt idx="244">
                  <c:v>-0.2335533847572739</c:v>
                </c:pt>
                <c:pt idx="245">
                  <c:v>-0.23704558731859465</c:v>
                </c:pt>
                <c:pt idx="246">
                  <c:v>-0.24052126994568768</c:v>
                </c:pt>
                <c:pt idx="247">
                  <c:v>-0.2439800850731869</c:v>
                </c:pt>
                <c:pt idx="248">
                  <c:v>-0.24742168682246163</c:v>
                </c:pt>
                <c:pt idx="249">
                  <c:v>-0.2508457310362052</c:v>
                </c:pt>
                <c:pt idx="250">
                  <c:v>-0.2542518753128494</c:v>
                </c:pt>
                <c:pt idx="251">
                  <c:v>-0.257639779040805</c:v>
                </c:pt>
                <c:pt idx="252">
                  <c:v>-0.2610091034325227</c:v>
                </c:pt>
                <c:pt idx="253">
                  <c:v>-0.2643595115583708</c:v>
                </c:pt>
                <c:pt idx="254">
                  <c:v>-0.26769066838032896</c:v>
                </c:pt>
                <c:pt idx="255">
                  <c:v>-0.2710022407854906</c:v>
                </c:pt>
                <c:pt idx="256">
                  <c:v>-0.2742938976193753</c:v>
                </c:pt>
                <c:pt idx="257">
                  <c:v>-0.27756530971904225</c:v>
                </c:pt>
                <c:pt idx="258">
                  <c:v>-0.280816149946008</c:v>
                </c:pt>
                <c:pt idx="259">
                  <c:v>-0.2840460932189587</c:v>
                </c:pt>
                <c:pt idx="260">
                  <c:v>-0.2872548165462587</c:v>
                </c:pt>
                <c:pt idx="261">
                  <c:v>-0.29044199905824913</c:v>
                </c:pt>
                <c:pt idx="262">
                  <c:v>-0.29360732203933493</c:v>
                </c:pt>
                <c:pt idx="263">
                  <c:v>-0.2967504689598556</c:v>
                </c:pt>
                <c:pt idx="264">
                  <c:v>-0.29987112550773853</c:v>
                </c:pt>
                <c:pt idx="265">
                  <c:v>-0.30296897961992914</c:v>
                </c:pt>
                <c:pt idx="266">
                  <c:v>-0.3060437215135982</c:v>
                </c:pt>
                <c:pt idx="267">
                  <c:v>-0.30909504371711827</c:v>
                </c:pt>
                <c:pt idx="268">
                  <c:v>-0.312122641100812</c:v>
                </c:pt>
                <c:pt idx="269">
                  <c:v>-0.3151262109074638</c:v>
                </c:pt>
                <c:pt idx="270">
                  <c:v>-0.3181054527825961</c:v>
                </c:pt>
                <c:pt idx="271">
                  <c:v>-0.321060068804504</c:v>
                </c:pt>
                <c:pt idx="272">
                  <c:v>-0.3239897635140476</c:v>
                </c:pt>
                <c:pt idx="273">
                  <c:v>-0.3268942439441972</c:v>
                </c:pt>
                <c:pt idx="274">
                  <c:v>-0.3297732196493304</c:v>
                </c:pt>
                <c:pt idx="275">
                  <c:v>-0.33262640273427546</c:v>
                </c:pt>
                <c:pt idx="276">
                  <c:v>-0.33545350788310174</c:v>
                </c:pt>
                <c:pt idx="277">
                  <c:v>-0.33825425238765044</c:v>
                </c:pt>
                <c:pt idx="278">
                  <c:v>-0.34102835617580485</c:v>
                </c:pt>
                <c:pt idx="279">
                  <c:v>-0.34377554183949793</c:v>
                </c:pt>
                <c:pt idx="280">
                  <c:v>-0.3464955346624526</c:v>
                </c:pt>
                <c:pt idx="281">
                  <c:v>-0.3491880626476533</c:v>
                </c:pt>
                <c:pt idx="282">
                  <c:v>-0.3518528565445451</c:v>
                </c:pt>
                <c:pt idx="283">
                  <c:v>-0.3544896498759593</c:v>
                </c:pt>
                <c:pt idx="284">
                  <c:v>-0.35709817896475976</c:v>
                </c:pt>
                <c:pt idx="285">
                  <c:v>-0.35967818296021153</c:v>
                </c:pt>
                <c:pt idx="286">
                  <c:v>-0.3622294038640649</c:v>
                </c:pt>
                <c:pt idx="287">
                  <c:v>-0.3647515865563557</c:v>
                </c:pt>
                <c:pt idx="288">
                  <c:v>-0.3672444788209164</c:v>
                </c:pt>
                <c:pt idx="289">
                  <c:v>-0.36970783137059793</c:v>
                </c:pt>
                <c:pt idx="290">
                  <c:v>-0.3721413978721982</c:v>
                </c:pt>
                <c:pt idx="291">
                  <c:v>-0.3745449349710949</c:v>
                </c:pt>
                <c:pt idx="292">
                  <c:v>-0.37691820231558115</c:v>
                </c:pt>
                <c:pt idx="293">
                  <c:v>-0.37926096258090025</c:v>
                </c:pt>
                <c:pt idx="294">
                  <c:v>-0.3815729814929778</c:v>
                </c:pt>
                <c:pt idx="295">
                  <c:v>-0.3838540278518496</c:v>
                </c:pt>
                <c:pt idx="296">
                  <c:v>-0.3861038735547802</c:v>
                </c:pt>
                <c:pt idx="297">
                  <c:v>-0.38832229361907455</c:v>
                </c:pt>
                <c:pt idx="298">
                  <c:v>-0.3905090662045746</c:v>
                </c:pt>
                <c:pt idx="299">
                  <c:v>-0.39266397263584435</c:v>
                </c:pt>
                <c:pt idx="300">
                  <c:v>-0.3947867974240362</c:v>
                </c:pt>
                <c:pt idx="301">
                  <c:v>-0.39687732828844047</c:v>
                </c:pt>
                <c:pt idx="302">
                  <c:v>-0.3989353561777129</c:v>
                </c:pt>
                <c:pt idx="303">
                  <c:v>-0.40096067529077944</c:v>
                </c:pt>
                <c:pt idx="304">
                  <c:v>-0.4029530830974166</c:v>
                </c:pt>
                <c:pt idx="305">
                  <c:v>-0.404912380358504</c:v>
                </c:pt>
                <c:pt idx="306">
                  <c:v>-0.4068383711459485</c:v>
                </c:pt>
                <c:pt idx="307">
                  <c:v>-0.40873086286227595</c:v>
                </c:pt>
                <c:pt idx="308">
                  <c:v>-0.4105896662598922</c:v>
                </c:pt>
                <c:pt idx="309">
                  <c:v>-0.4124145954600061</c:v>
                </c:pt>
                <c:pt idx="310">
                  <c:v>-0.41420546797121865</c:v>
                </c:pt>
                <c:pt idx="311">
                  <c:v>-0.415962104707771</c:v>
                </c:pt>
                <c:pt idx="312">
                  <c:v>-0.41768433000745353</c:v>
                </c:pt>
                <c:pt idx="313">
                  <c:v>-0.4193719716491713</c:v>
                </c:pt>
                <c:pt idx="314">
                  <c:v>-0.4210248608701665</c:v>
                </c:pt>
                <c:pt idx="315">
                  <c:v>-0.4226428323828945</c:v>
                </c:pt>
                <c:pt idx="316">
                  <c:v>-0.42422572439155243</c:v>
                </c:pt>
                <c:pt idx="317">
                  <c:v>-0.42577337860825815</c:v>
                </c:pt>
                <c:pt idx="318">
                  <c:v>-0.4272856402688801</c:v>
                </c:pt>
                <c:pt idx="319">
                  <c:v>-0.42876235814851216</c:v>
                </c:pt>
                <c:pt idx="320">
                  <c:v>-0.4302033845765971</c:v>
                </c:pt>
                <c:pt idx="321">
                  <c:v>-0.4316085754516928</c:v>
                </c:pt>
                <c:pt idx="322">
                  <c:v>-0.43297779025588307</c:v>
                </c:pt>
                <c:pt idx="323">
                  <c:v>-0.4343108920688281</c:v>
                </c:pt>
                <c:pt idx="324">
                  <c:v>-0.43560774758145776</c:v>
                </c:pt>
                <c:pt idx="325">
                  <c:v>-0.4368682271093014</c:v>
                </c:pt>
                <c:pt idx="326">
                  <c:v>-0.43809220460545667</c:v>
                </c:pt>
                <c:pt idx="327">
                  <c:v>-0.439279557673194</c:v>
                </c:pt>
                <c:pt idx="328">
                  <c:v>-0.4404301675781959</c:v>
                </c:pt>
                <c:pt idx="329">
                  <c:v>-0.44154391926043085</c:v>
                </c:pt>
                <c:pt idx="330">
                  <c:v>-0.44262070134565873</c:v>
                </c:pt>
                <c:pt idx="331">
                  <c:v>-0.4436604061565683</c:v>
                </c:pt>
                <c:pt idx="332">
                  <c:v>-0.4446629297235448</c:v>
                </c:pt>
                <c:pt idx="333">
                  <c:v>-0.4456281717950672</c:v>
                </c:pt>
                <c:pt idx="334">
                  <c:v>-0.44655603584773246</c:v>
                </c:pt>
                <c:pt idx="335">
                  <c:v>-0.44744642909590876</c:v>
                </c:pt>
                <c:pt idx="336">
                  <c:v>-0.4482992625010131</c:v>
                </c:pt>
                <c:pt idx="337">
                  <c:v>-0.4491144507804157</c:v>
                </c:pt>
                <c:pt idx="338">
                  <c:v>-0.44989191241596793</c:v>
                </c:pt>
                <c:pt idx="339">
                  <c:v>-0.4506315696621543</c:v>
                </c:pt>
                <c:pt idx="340">
                  <c:v>-0.4513333485538663</c:v>
                </c:pt>
                <c:pt idx="341">
                  <c:v>-0.45199717891379976</c:v>
                </c:pt>
                <c:pt idx="342">
                  <c:v>-0.4526229943594717</c:v>
                </c:pt>
                <c:pt idx="343">
                  <c:v>-0.4532107323098593</c:v>
                </c:pt>
                <c:pt idx="344">
                  <c:v>-0.45376033399165705</c:v>
                </c:pt>
                <c:pt idx="345">
                  <c:v>-0.4542717444451551</c:v>
                </c:pt>
                <c:pt idx="346">
                  <c:v>-0.45474491252973387</c:v>
                </c:pt>
                <c:pt idx="347">
                  <c:v>-0.4551797909289795</c:v>
                </c:pt>
                <c:pt idx="348">
                  <c:v>-0.4555763361554143</c:v>
                </c:pt>
                <c:pt idx="349">
                  <c:v>-0.45593450855484624</c:v>
                </c:pt>
                <c:pt idx="350">
                  <c:v>-0.45625427231033366</c:v>
                </c:pt>
                <c:pt idx="351">
                  <c:v>-0.45653559544576766</c:v>
                </c:pt>
                <c:pt idx="352">
                  <c:v>-0.45677844982906907</c:v>
                </c:pt>
                <c:pt idx="353">
                  <c:v>-0.45698281117500184</c:v>
                </c:pt>
                <c:pt idx="354">
                  <c:v>-0.4571486590476018</c:v>
                </c:pt>
                <c:pt idx="355">
                  <c:v>-0.4572759768622199</c:v>
                </c:pt>
                <c:pt idx="356">
                  <c:v>-0.45736475188718073</c:v>
                </c:pt>
                <c:pt idx="357">
                  <c:v>-0.4574149752450557</c:v>
                </c:pt>
                <c:pt idx="358">
                  <c:v>-0.45742664191355104</c:v>
                </c:pt>
                <c:pt idx="359">
                  <c:v>-0.45739975072600947</c:v>
                </c:pt>
                <c:pt idx="360">
                  <c:v>-0.45733430437152744</c:v>
                </c:pt>
                <c:pt idx="361">
                  <c:v>-0.45723030939468573</c:v>
                </c:pt>
                <c:pt idx="362">
                  <c:v>-0.4570877761948955</c:v>
                </c:pt>
                <c:pt idx="363">
                  <c:v>-0.45690671902535795</c:v>
                </c:pt>
                <c:pt idx="364">
                  <c:v>-0.456687155991639</c:v>
                </c:pt>
                <c:pt idx="365">
                  <c:v>-0.4564291090498592</c:v>
                </c:pt>
                <c:pt idx="366">
                  <c:v>-0.4561326040044977</c:v>
                </c:pt>
                <c:pt idx="367">
                  <c:v>-0.4557976705058118</c:v>
                </c:pt>
                <c:pt idx="368">
                  <c:v>-0.4554243420468725</c:v>
                </c:pt>
                <c:pt idx="369">
                  <c:v>-0.45501265596021434</c:v>
                </c:pt>
                <c:pt idx="370">
                  <c:v>-0.454562653414103</c:v>
                </c:pt>
                <c:pt idx="371">
                  <c:v>-0.4540743794084182</c:v>
                </c:pt>
                <c:pt idx="372">
                  <c:v>-0.45354788277015345</c:v>
                </c:pt>
                <c:pt idx="373">
                  <c:v>-0.45298321614853393</c:v>
                </c:pt>
                <c:pt idx="374">
                  <c:v>-0.4523804360097512</c:v>
                </c:pt>
                <c:pt idx="375">
                  <c:v>-0.4517396026313169</c:v>
                </c:pt>
                <c:pt idx="376">
                  <c:v>-0.45106078009603473</c:v>
                </c:pt>
                <c:pt idx="377">
                  <c:v>-0.4503440362855926</c:v>
                </c:pt>
                <c:pt idx="378">
                  <c:v>-0.44958944287377434</c:v>
                </c:pt>
                <c:pt idx="379">
                  <c:v>-0.44879707531929214</c:v>
                </c:pt>
                <c:pt idx="380">
                  <c:v>-0.4479670128582413</c:v>
                </c:pt>
                <c:pt idx="381">
                  <c:v>-0.4470993384961761</c:v>
                </c:pt>
                <c:pt idx="382">
                  <c:v>-0.44619413899980975</c:v>
                </c:pt>
                <c:pt idx="383">
                  <c:v>-0.44525150488833753</c:v>
                </c:pt>
                <c:pt idx="384">
                  <c:v>-0.44427153042438516</c:v>
                </c:pt>
                <c:pt idx="385">
                  <c:v>-0.4432543136045821</c:v>
                </c:pt>
                <c:pt idx="386">
                  <c:v>-0.4421999561497631</c:v>
                </c:pt>
                <c:pt idx="387">
                  <c:v>-0.4411085634947946</c:v>
                </c:pt>
                <c:pt idx="388">
                  <c:v>-0.43998024477803277</c:v>
                </c:pt>
                <c:pt idx="389">
                  <c:v>-0.43881511283040914</c:v>
                </c:pt>
                <c:pt idx="390">
                  <c:v>-0.43761328416414735</c:v>
                </c:pt>
                <c:pt idx="391">
                  <c:v>-0.4363748789611126</c:v>
                </c:pt>
                <c:pt idx="392">
                  <c:v>-0.4351000210607932</c:v>
                </c:pt>
                <c:pt idx="393">
                  <c:v>-0.4337888379479167</c:v>
                </c:pt>
                <c:pt idx="394">
                  <c:v>-0.4324414607397018</c:v>
                </c:pt>
                <c:pt idx="395">
                  <c:v>-0.4310580241727466</c:v>
                </c:pt>
                <c:pt idx="396">
                  <c:v>-0.42963866658955485</c:v>
                </c:pt>
                <c:pt idx="397">
                  <c:v>-0.428183529924702</c:v>
                </c:pt>
                <c:pt idx="398">
                  <c:v>-0.42669275969064213</c:v>
                </c:pt>
                <c:pt idx="399">
                  <c:v>-0.42516650496315617</c:v>
                </c:pt>
                <c:pt idx="400">
                  <c:v>-0.423604918366445</c:v>
                </c:pt>
                <c:pt idx="401">
                  <c:v>-0.4220081560578671</c:v>
                </c:pt>
                <c:pt idx="402">
                  <c:v>-0.4203763777123226</c:v>
                </c:pt>
                <c:pt idx="403">
                  <c:v>-0.41870974650628606</c:v>
                </c:pt>
                <c:pt idx="404">
                  <c:v>-0.41700842910148966</c:v>
                </c:pt>
                <c:pt idx="405">
                  <c:v>-0.4152725956282558</c:v>
                </c:pt>
                <c:pt idx="406">
                  <c:v>-0.41350241966848544</c:v>
                </c:pt>
                <c:pt idx="407">
                  <c:v>-0.4116980782382992</c:v>
                </c:pt>
                <c:pt idx="408">
                  <c:v>-0.40985975177033673</c:v>
                </c:pt>
                <c:pt idx="409">
                  <c:v>-0.4079876240957129</c:v>
                </c:pt>
                <c:pt idx="410">
                  <c:v>-0.4060818824256348</c:v>
                </c:pt>
                <c:pt idx="411">
                  <c:v>-0.40414271733268137</c:v>
                </c:pt>
                <c:pt idx="412">
                  <c:v>-0.4021703227317463</c:v>
                </c:pt>
                <c:pt idx="413">
                  <c:v>-0.40016489586064574</c:v>
                </c:pt>
                <c:pt idx="414">
                  <c:v>-0.39812663726039565</c:v>
                </c:pt>
                <c:pt idx="415">
                  <c:v>-0.39605575075515737</c:v>
                </c:pt>
                <c:pt idx="416">
                  <c:v>-0.393952443431856</c:v>
                </c:pt>
                <c:pt idx="417">
                  <c:v>-0.39181692561947096</c:v>
                </c:pt>
                <c:pt idx="418">
                  <c:v>-0.389649410868004</c:v>
                </c:pt>
                <c:pt idx="419">
                  <c:v>-0.38745011592712353</c:v>
                </c:pt>
                <c:pt idx="420">
                  <c:v>-0.3852192607244916</c:v>
                </c:pt>
                <c:pt idx="421">
                  <c:v>-0.3829570683437691</c:v>
                </c:pt>
                <c:pt idx="422">
                  <c:v>-0.3806637650023089</c:v>
                </c:pt>
                <c:pt idx="423">
                  <c:v>-0.37833958002853396</c:v>
                </c:pt>
                <c:pt idx="424">
                  <c:v>-0.3759847458390052</c:v>
                </c:pt>
                <c:pt idx="425">
                  <c:v>-0.3735994979151791</c:v>
                </c:pt>
                <c:pt idx="426">
                  <c:v>-0.37118407477986015</c:v>
                </c:pt>
                <c:pt idx="427">
                  <c:v>-0.3687387179733493</c:v>
                </c:pt>
                <c:pt idx="428">
                  <c:v>-0.36626367202928894</c:v>
                </c:pt>
                <c:pt idx="429">
                  <c:v>-0.36375918445021155</c:v>
                </c:pt>
                <c:pt idx="430">
                  <c:v>-0.36122550568278766</c:v>
                </c:pt>
                <c:pt idx="431">
                  <c:v>-0.35866288909278266</c:v>
                </c:pt>
                <c:pt idx="432">
                  <c:v>-0.35607159093971974</c:v>
                </c:pt>
                <c:pt idx="433">
                  <c:v>-0.35345187035125536</c:v>
                </c:pt>
                <c:pt idx="434">
                  <c:v>-0.3508039892972651</c:v>
                </c:pt>
                <c:pt idx="435">
                  <c:v>-0.3481282125636477</c:v>
                </c:pt>
                <c:pt idx="436">
                  <c:v>-0.3454248077258464</c:v>
                </c:pt>
                <c:pt idx="437">
                  <c:v>-0.3426940451220927</c:v>
                </c:pt>
                <c:pt idx="438">
                  <c:v>-0.33993619782637113</c:v>
                </c:pt>
                <c:pt idx="439">
                  <c:v>-0.33715154162111316</c:v>
                </c:pt>
                <c:pt idx="440">
                  <c:v>-0.33434035496961834</c:v>
                </c:pt>
                <c:pt idx="441">
                  <c:v>-0.3315029189882097</c:v>
                </c:pt>
                <c:pt idx="442">
                  <c:v>-0.32863951741812075</c:v>
                </c:pt>
                <c:pt idx="443">
                  <c:v>-0.3257504365971222</c:v>
                </c:pt>
                <c:pt idx="444">
                  <c:v>-0.3228359654308884</c:v>
                </c:pt>
                <c:pt idx="445">
                  <c:v>-0.31989639536410774</c:v>
                </c:pt>
                <c:pt idx="446">
                  <c:v>-0.31693202035133705</c:v>
                </c:pt>
                <c:pt idx="447">
                  <c:v>-0.31394313682760727</c:v>
                </c:pt>
                <c:pt idx="448">
                  <c:v>-0.3109300436787798</c:v>
                </c:pt>
                <c:pt idx="449">
                  <c:v>-0.3078930422116591</c:v>
                </c:pt>
                <c:pt idx="450">
                  <c:v>-0.3048324361238608</c:v>
                </c:pt>
                <c:pt idx="451">
                  <c:v>-0.3017485314734432</c:v>
                </c:pt>
                <c:pt idx="452">
                  <c:v>-0.2986416366483015</c:v>
                </c:pt>
                <c:pt idx="453">
                  <c:v>-0.2955120623353288</c:v>
                </c:pt>
                <c:pt idx="454">
                  <c:v>-0.292360121489349</c:v>
                </c:pt>
                <c:pt idx="455">
                  <c:v>-0.28918612930181975</c:v>
                </c:pt>
                <c:pt idx="456">
                  <c:v>-0.28599040316931484</c:v>
                </c:pt>
                <c:pt idx="457">
                  <c:v>-0.28277326266178426</c:v>
                </c:pt>
                <c:pt idx="458">
                  <c:v>-0.2795350294905982</c:v>
                </c:pt>
                <c:pt idx="459">
                  <c:v>-0.27627602747637514</c:v>
                </c:pt>
                <c:pt idx="460">
                  <c:v>-0.2729965825166006</c:v>
                </c:pt>
                <c:pt idx="461">
                  <c:v>-0.26969702255303735</c:v>
                </c:pt>
                <c:pt idx="462">
                  <c:v>-0.2663776775389328</c:v>
                </c:pt>
                <c:pt idx="463">
                  <c:v>-0.263038879406022</c:v>
                </c:pt>
                <c:pt idx="464">
                  <c:v>-0.2596809620313358</c:v>
                </c:pt>
                <c:pt idx="465">
                  <c:v>-0.2563042612038131</c:v>
                </c:pt>
                <c:pt idx="466">
                  <c:v>-0.25290911459072346</c:v>
                </c:pt>
                <c:pt idx="467">
                  <c:v>-0.2494958617038985</c:v>
                </c:pt>
                <c:pt idx="468">
                  <c:v>-0.24606484386578265</c:v>
                </c:pt>
                <c:pt idx="469">
                  <c:v>-0.24261640417530012</c:v>
                </c:pt>
                <c:pt idx="470">
                  <c:v>-0.23915088747354696</c:v>
                </c:pt>
                <c:pt idx="471">
                  <c:v>-0.23566864030930512</c:v>
                </c:pt>
                <c:pt idx="472">
                  <c:v>-0.2321700109043891</c:v>
                </c:pt>
                <c:pt idx="473">
                  <c:v>-0.22865534911882368</c:v>
                </c:pt>
                <c:pt idx="474">
                  <c:v>-0.22512500641585903</c:v>
                </c:pt>
                <c:pt idx="475">
                  <c:v>-0.22157933582682324</c:v>
                </c:pt>
                <c:pt idx="476">
                  <c:v>-0.21801869191582052</c:v>
                </c:pt>
                <c:pt idx="477">
                  <c:v>-0.21444343074427477</c:v>
                </c:pt>
                <c:pt idx="478">
                  <c:v>-0.21085390983532348</c:v>
                </c:pt>
                <c:pt idx="479">
                  <c:v>-0.20725048813806685</c:v>
                </c:pt>
                <c:pt idx="480">
                  <c:v>-0.2036335259916715</c:v>
                </c:pt>
                <c:pt idx="481">
                  <c:v>-0.20000338508933793</c:v>
                </c:pt>
                <c:pt idx="482">
                  <c:v>-0.19636042844213097</c:v>
                </c:pt>
                <c:pt idx="483">
                  <c:v>-0.19270502034268014</c:v>
                </c:pt>
                <c:pt idx="484">
                  <c:v>-0.18903752632874893</c:v>
                </c:pt>
                <c:pt idx="485">
                  <c:v>-0.18535831314668252</c:v>
                </c:pt>
                <c:pt idx="486">
                  <c:v>-0.1816677487147328</c:v>
                </c:pt>
                <c:pt idx="487">
                  <c:v>-0.17796620208626807</c:v>
                </c:pt>
                <c:pt idx="488">
                  <c:v>-0.17425404341286635</c:v>
                </c:pt>
                <c:pt idx="489">
                  <c:v>-0.17053164390730144</c:v>
                </c:pt>
                <c:pt idx="490">
                  <c:v>-0.16679937580642162</c:v>
                </c:pt>
                <c:pt idx="491">
                  <c:v>-0.16305761233392743</c:v>
                </c:pt>
                <c:pt idx="492">
                  <c:v>-0.15930672766304763</c:v>
                </c:pt>
                <c:pt idx="493">
                  <c:v>-0.15554709687912358</c:v>
                </c:pt>
                <c:pt idx="494">
                  <c:v>-0.15177909594210037</c:v>
                </c:pt>
                <c:pt idx="495">
                  <c:v>-0.14800310164893238</c:v>
                </c:pt>
                <c:pt idx="496">
                  <c:v>-0.14421949159590186</c:v>
                </c:pt>
                <c:pt idx="497">
                  <c:v>-0.14042864414086118</c:v>
                </c:pt>
                <c:pt idx="498">
                  <c:v>-0.13663093836539647</c:v>
                </c:pt>
                <c:pt idx="499">
                  <c:v>-0.13282675403692124</c:v>
                </c:pt>
                <c:pt idx="500">
                  <c:v>-0.12901647157069776</c:v>
                </c:pt>
                <c:pt idx="501">
                  <c:v>-0.12520047199179754</c:v>
                </c:pt>
                <c:pt idx="502">
                  <c:v>-0.12137913689699839</c:v>
                </c:pt>
                <c:pt idx="503">
                  <c:v>-0.1175528484166251</c:v>
                </c:pt>
                <c:pt idx="504">
                  <c:v>-0.11372198917633777</c:v>
                </c:pt>
                <c:pt idx="505">
                  <c:v>-0.10988694225886772</c:v>
                </c:pt>
                <c:pt idx="506">
                  <c:v>-0.10604809116571083</c:v>
                </c:pt>
                <c:pt idx="507">
                  <c:v>-0.10220581977877705</c:v>
                </c:pt>
                <c:pt idx="508">
                  <c:v>-0.09836051232200384</c:v>
                </c:pt>
                <c:pt idx="509">
                  <c:v>-0.09451255332293218</c:v>
                </c:pt>
                <c:pt idx="510">
                  <c:v>-0.09066232757425538</c:v>
                </c:pt>
                <c:pt idx="511">
                  <c:v>-0.08681022009533935</c:v>
                </c:pt>
                <c:pt idx="512">
                  <c:v>-0.08295661609372268</c:v>
                </c:pt>
                <c:pt idx="513">
                  <c:v>-0.07910190092659385</c:v>
                </c:pt>
                <c:pt idx="514">
                  <c:v>-0.07524646006225728</c:v>
                </c:pt>
                <c:pt idx="515">
                  <c:v>-0.07139067904158626</c:v>
                </c:pt>
                <c:pt idx="516">
                  <c:v>-0.06753494343947031</c:v>
                </c:pt>
                <c:pt idx="517">
                  <c:v>-0.0636796388262563</c:v>
                </c:pt>
                <c:pt idx="518">
                  <c:v>-0.0598251507291927</c:v>
                </c:pt>
                <c:pt idx="519">
                  <c:v>-0.05597186459387696</c:v>
                </c:pt>
                <c:pt idx="520">
                  <c:v>-0.052120165745712085</c:v>
                </c:pt>
                <c:pt idx="521">
                  <c:v>-0.048270439351372915</c:v>
                </c:pt>
                <c:pt idx="522">
                  <c:v>-0.04442307038029068</c:v>
                </c:pt>
                <c:pt idx="523">
                  <c:v>-0.040578443566156155</c:v>
                </c:pt>
                <c:pt idx="524">
                  <c:v>-0.03673694336844753</c:v>
                </c:pt>
                <c:pt idx="525">
                  <c:v>-0.03289895393398294</c:v>
                </c:pt>
                <c:pt idx="526">
                  <c:v>-0.029064859058507614</c:v>
                </c:pt>
                <c:pt idx="527">
                  <c:v>-0.02523504214831397</c:v>
                </c:pt>
                <c:pt idx="528">
                  <c:v>-0.02140988618190115</c:v>
                </c:pt>
                <c:pt idx="529">
                  <c:v>-0.017589773671678993</c:v>
                </c:pt>
                <c:pt idx="530">
                  <c:v>-0.013775086625714611</c:v>
                </c:pt>
                <c:pt idx="531">
                  <c:v>-0.009966206509533726</c:v>
                </c:pt>
                <c:pt idx="532">
                  <c:v>-0.006163514207973647</c:v>
                </c:pt>
                <c:pt idx="533">
                  <c:v>-0.002367389987096291</c:v>
                </c:pt>
                <c:pt idx="534">
                  <c:v>0.0014217865438400645</c:v>
                </c:pt>
                <c:pt idx="535">
                  <c:v>0.005203636470339917</c:v>
                </c:pt>
                <c:pt idx="536">
                  <c:v>0.00897778161056259</c:v>
                </c:pt>
                <c:pt idx="537">
                  <c:v>0.012743844553138345</c:v>
                </c:pt>
                <c:pt idx="538">
                  <c:v>0.016501448694911713</c:v>
                </c:pt>
                <c:pt idx="539">
                  <c:v>0.020250218278599907</c:v>
                </c:pt>
                <c:pt idx="540">
                  <c:v>0.023989778430368758</c:v>
                </c:pt>
                <c:pt idx="541">
                  <c:v>0.02771975519731873</c:v>
                </c:pt>
                <c:pt idx="542">
                  <c:v>0.03143977558488177</c:v>
                </c:pt>
                <c:pt idx="543">
                  <c:v>0.03514946759411916</c:v>
                </c:pt>
                <c:pt idx="544">
                  <c:v>0.03884846025892169</c:v>
                </c:pt>
                <c:pt idx="545">
                  <c:v>0.04253638368310468</c:v>
                </c:pt>
                <c:pt idx="546">
                  <c:v>0.0462128690773993</c:v>
                </c:pt>
                <c:pt idx="547">
                  <c:v>0.049877548796329885</c:v>
                </c:pt>
                <c:pt idx="548">
                  <c:v>0.05353005637497878</c:v>
                </c:pt>
                <c:pt idx="549">
                  <c:v>0.05717002656563114</c:v>
                </c:pt>
                <c:pt idx="550">
                  <c:v>0.06079709537430153</c:v>
                </c:pt>
                <c:pt idx="551">
                  <c:v>0.06441090009713167</c:v>
                </c:pt>
                <c:pt idx="552">
                  <c:v>0.0680110793566608</c:v>
                </c:pt>
                <c:pt idx="553">
                  <c:v>0.07159727313796331</c:v>
                </c:pt>
                <c:pt idx="554">
                  <c:v>0.07516912282464902</c:v>
                </c:pt>
                <c:pt idx="555">
                  <c:v>0.07872627123472616</c:v>
                </c:pt>
                <c:pt idx="556">
                  <c:v>0.08226836265631783</c:v>
                </c:pt>
                <c:pt idx="557">
                  <c:v>0.08579504288323404</c:v>
                </c:pt>
                <c:pt idx="558">
                  <c:v>0.08930595925039034</c:v>
                </c:pt>
                <c:pt idx="559">
                  <c:v>0.09280076066907605</c:v>
                </c:pt>
                <c:pt idx="560">
                  <c:v>0.09627909766206172</c:v>
                </c:pt>
                <c:pt idx="561">
                  <c:v>0.09974062239854678</c:v>
                </c:pt>
                <c:pt idx="562">
                  <c:v>0.10318498872894181</c:v>
                </c:pt>
                <c:pt idx="563">
                  <c:v>0.10661185221948413</c:v>
                </c:pt>
                <c:pt idx="564">
                  <c:v>0.11002087018668055</c:v>
                </c:pt>
                <c:pt idx="565">
                  <c:v>0.11341170173157548</c:v>
                </c:pt>
                <c:pt idx="566">
                  <c:v>0.11678400777383946</c:v>
                </c:pt>
                <c:pt idx="567">
                  <c:v>0.12013745108567878</c:v>
                </c:pt>
                <c:pt idx="568">
                  <c:v>0.12347169632555689</c:v>
                </c:pt>
                <c:pt idx="569">
                  <c:v>0.12678641007172853</c:v>
                </c:pt>
                <c:pt idx="570">
                  <c:v>0.1300812608555808</c:v>
                </c:pt>
                <c:pt idx="571">
                  <c:v>0.1333559191947813</c:v>
                </c:pt>
                <c:pt idx="572">
                  <c:v>0.13661005762622497</c:v>
                </c:pt>
                <c:pt idx="573">
                  <c:v>0.13984335073878068</c:v>
                </c:pt>
                <c:pt idx="574">
                  <c:v>0.1430554752058311</c:v>
                </c:pt>
                <c:pt idx="575">
                  <c:v>0.1462461098176065</c:v>
                </c:pt>
                <c:pt idx="576">
                  <c:v>0.14941493551330465</c:v>
                </c:pt>
                <c:pt idx="577">
                  <c:v>0.1525616354129965</c:v>
                </c:pt>
                <c:pt idx="578">
                  <c:v>0.15568589484931478</c:v>
                </c:pt>
                <c:pt idx="579">
                  <c:v>0.1587874013989187</c:v>
                </c:pt>
                <c:pt idx="580">
                  <c:v>0.16186584491373823</c:v>
                </c:pt>
                <c:pt idx="581">
                  <c:v>0.16492091755198723</c:v>
                </c:pt>
                <c:pt idx="582">
                  <c:v>0.16795231380894798</c:v>
                </c:pt>
                <c:pt idx="583">
                  <c:v>0.1709597305475205</c:v>
                </c:pt>
                <c:pt idx="584">
                  <c:v>0.17394286702853734</c:v>
                </c:pt>
                <c:pt idx="585">
                  <c:v>0.17690142494083633</c:v>
                </c:pt>
                <c:pt idx="586">
                  <c:v>0.17983510843109188</c:v>
                </c:pt>
                <c:pt idx="587">
                  <c:v>0.1827436241333993</c:v>
                </c:pt>
                <c:pt idx="588">
                  <c:v>0.1856266811986123</c:v>
                </c:pt>
                <c:pt idx="589">
                  <c:v>0.1884839913234269</c:v>
                </c:pt>
                <c:pt idx="590">
                  <c:v>0.191315268779212</c:v>
                </c:pt>
                <c:pt idx="591">
                  <c:v>0.19412023044058083</c:v>
                </c:pt>
                <c:pt idx="592">
                  <c:v>0.19689859581370509</c:v>
                </c:pt>
                <c:pt idx="593">
                  <c:v>0.19965008706436257</c:v>
                </c:pt>
                <c:pt idx="594">
                  <c:v>0.20237442904572153</c:v>
                </c:pt>
                <c:pt idx="595">
                  <c:v>0.2050713493258536</c:v>
                </c:pt>
                <c:pt idx="596">
                  <c:v>0.20774057821497838</c:v>
                </c:pt>
                <c:pt idx="597">
                  <c:v>0.2103818487924313</c:v>
                </c:pt>
                <c:pt idx="598">
                  <c:v>0.21299489693335594</c:v>
                </c:pt>
                <c:pt idx="599">
                  <c:v>0.21557946133511524</c:v>
                </c:pt>
                <c:pt idx="600">
                  <c:v>0.21813528354342304</c:v>
                </c:pt>
                <c:pt idx="601">
                  <c:v>0.22066210797818844</c:v>
                </c:pt>
                <c:pt idx="602">
                  <c:v>0.22315968195907354</c:v>
                </c:pt>
                <c:pt idx="603">
                  <c:v>0.22562775573076185</c:v>
                </c:pt>
                <c:pt idx="604">
                  <c:v>0.2280660824879325</c:v>
                </c:pt>
                <c:pt idx="605">
                  <c:v>0.23047441839994184</c:v>
                </c:pt>
                <c:pt idx="606">
                  <c:v>0.23285252263520567</c:v>
                </c:pt>
                <c:pt idx="607">
                  <c:v>0.2352001573852824</c:v>
                </c:pt>
                <c:pt idx="608">
                  <c:v>0.2375170878886529</c:v>
                </c:pt>
                <c:pt idx="609">
                  <c:v>0.23980308245419796</c:v>
                </c:pt>
                <c:pt idx="610">
                  <c:v>0.2420579124843659</c:v>
                </c:pt>
                <c:pt idx="611">
                  <c:v>0.24428135249803293</c:v>
                </c:pt>
                <c:pt idx="612">
                  <c:v>0.2464731801530502</c:v>
                </c:pt>
                <c:pt idx="613">
                  <c:v>0.24863317626847878</c:v>
                </c:pt>
                <c:pt idx="614">
                  <c:v>0.2507611248465073</c:v>
                </c:pt>
                <c:pt idx="615">
                  <c:v>0.2528568130940514</c:v>
                </c:pt>
                <c:pt idx="616">
                  <c:v>0.2549200314440323</c:v>
                </c:pt>
                <c:pt idx="617">
                  <c:v>0.2569505735763345</c:v>
                </c:pt>
                <c:pt idx="618">
                  <c:v>0.2589482364384369</c:v>
                </c:pt>
                <c:pt idx="619">
                  <c:v>0.2609128202657182</c:v>
                </c:pt>
                <c:pt idx="620">
                  <c:v>0.2628441286014325</c:v>
                </c:pt>
                <c:pt idx="621">
                  <c:v>0.2647419683163558</c:v>
                </c:pt>
                <c:pt idx="622">
                  <c:v>0.26660614962809814</c:v>
                </c:pt>
                <c:pt idx="623">
                  <c:v>0.2684364861200819</c:v>
                </c:pt>
                <c:pt idx="624">
                  <c:v>0.27023279476018297</c:v>
                </c:pt>
                <c:pt idx="625">
                  <c:v>0.2719948959190343</c:v>
                </c:pt>
                <c:pt idx="626">
                  <c:v>0.27372261338798853</c:v>
                </c:pt>
                <c:pt idx="627">
                  <c:v>0.27541577439673853</c:v>
                </c:pt>
                <c:pt idx="628">
                  <c:v>0.27707420963059437</c:v>
                </c:pt>
                <c:pt idx="629">
                  <c:v>0.2786977532474145</c:v>
                </c:pt>
                <c:pt idx="630">
                  <c:v>0.28028624289419035</c:v>
                </c:pt>
              </c:numCache>
            </c:numRef>
          </c:xVal>
          <c:yVal>
            <c:numRef>
              <c:f>'軌道作図計算'!$N$7:$N$637</c:f>
              <c:numCache>
                <c:ptCount val="631"/>
                <c:pt idx="0">
                  <c:v>-0.13230536208080956</c:v>
                </c:pt>
                <c:pt idx="1">
                  <c:v>-0.12887734553041827</c:v>
                </c:pt>
                <c:pt idx="2">
                  <c:v>-0.12543301716407965</c:v>
                </c:pt>
                <c:pt idx="3">
                  <c:v>-0.12197272141176006</c:v>
                </c:pt>
                <c:pt idx="4">
                  <c:v>-0.1184968043001512</c:v>
                </c:pt>
                <c:pt idx="5">
                  <c:v>-0.11500561341806761</c:v>
                </c:pt>
                <c:pt idx="6">
                  <c:v>-0.1114994978816882</c:v>
                </c:pt>
                <c:pt idx="7">
                  <c:v>-0.10797880829964479</c:v>
                </c:pt>
                <c:pt idx="8">
                  <c:v>-0.10444389673796181</c:v>
                </c:pt>
                <c:pt idx="9">
                  <c:v>-0.1008951166848496</c:v>
                </c:pt>
                <c:pt idx="10">
                  <c:v>-0.09733282301535612</c:v>
                </c:pt>
                <c:pt idx="11">
                  <c:v>-0.09375737195587985</c:v>
                </c:pt>
                <c:pt idx="12">
                  <c:v>-0.09016912104854716</c:v>
                </c:pt>
                <c:pt idx="13">
                  <c:v>-0.08656842911545856</c:v>
                </c:pt>
                <c:pt idx="14">
                  <c:v>-0.08295565622280682</c:v>
                </c:pt>
                <c:pt idx="15">
                  <c:v>-0.07933116364487056</c:v>
                </c:pt>
                <c:pt idx="16">
                  <c:v>-0.07569531382788722</c:v>
                </c:pt>
                <c:pt idx="17">
                  <c:v>-0.0720484703538086</c:v>
                </c:pt>
                <c:pt idx="18">
                  <c:v>-0.06839099790394303</c:v>
                </c:pt>
                <c:pt idx="19">
                  <c:v>-0.06472326222248768</c:v>
                </c:pt>
                <c:pt idx="20">
                  <c:v>-0.06104563007995424</c:v>
                </c:pt>
                <c:pt idx="21">
                  <c:v>-0.05735846923649229</c:v>
                </c:pt>
                <c:pt idx="22">
                  <c:v>-0.05366214840511352</c:v>
                </c:pt>
                <c:pt idx="23">
                  <c:v>-0.04995703721482084</c:v>
                </c:pt>
                <c:pt idx="24">
                  <c:v>-0.046243506173645685</c:v>
                </c:pt>
                <c:pt idx="25">
                  <c:v>-0.04252192663159757</c:v>
                </c:pt>
                <c:pt idx="26">
                  <c:v>-0.03879267074352938</c:v>
                </c:pt>
                <c:pt idx="27">
                  <c:v>-0.03505611143192229</c:v>
                </c:pt>
                <c:pt idx="28">
                  <c:v>-0.031312622349593616</c:v>
                </c:pt>
                <c:pt idx="29">
                  <c:v>-0.02756257784233203</c:v>
                </c:pt>
                <c:pt idx="30">
                  <c:v>-0.023806352911463213</c:v>
                </c:pt>
                <c:pt idx="31">
                  <c:v>-0.020044323176350118</c:v>
                </c:pt>
                <c:pt idx="32">
                  <c:v>-0.016276864836831176</c:v>
                </c:pt>
                <c:pt idx="33">
                  <c:v>-0.0125043546356009</c:v>
                </c:pt>
                <c:pt idx="34">
                  <c:v>-0.008727169820535563</c:v>
                </c:pt>
                <c:pt idx="35">
                  <c:v>-0.00494568810696909</c:v>
                </c:pt>
                <c:pt idx="36">
                  <c:v>-0.0011602876399216533</c:v>
                </c:pt>
                <c:pt idx="37">
                  <c:v>0.0026286530437146516</c:v>
                </c:pt>
                <c:pt idx="38">
                  <c:v>0.006420755053028818</c:v>
                </c:pt>
                <c:pt idx="39">
                  <c:v>0.010215639180980007</c:v>
                </c:pt>
                <c:pt idx="40">
                  <c:v>0.014012925942317817</c:v>
                </c:pt>
                <c:pt idx="41">
                  <c:v>0.017812235611530502</c:v>
                </c:pt>
                <c:pt idx="42">
                  <c:v>0.021613188260817234</c:v>
                </c:pt>
                <c:pt idx="43">
                  <c:v>0.025415403798080563</c:v>
                </c:pt>
                <c:pt idx="44">
                  <c:v>0.0292185020049352</c:v>
                </c:pt>
                <c:pt idx="45">
                  <c:v>0.033022102574729734</c:v>
                </c:pt>
                <c:pt idx="46">
                  <c:v>0.036825825150576835</c:v>
                </c:pt>
                <c:pt idx="47">
                  <c:v>0.04062928936338864</c:v>
                </c:pt>
                <c:pt idx="48">
                  <c:v>0.04443211486991351</c:v>
                </c:pt>
                <c:pt idx="49">
                  <c:v>0.048233921390769735</c:v>
                </c:pt>
                <c:pt idx="50">
                  <c:v>0.052034328748473385</c:v>
                </c:pt>
                <c:pt idx="51">
                  <c:v>0.05583295690545566</c:v>
                </c:pt>
                <c:pt idx="52">
                  <c:v>0.05962942600206647</c:v>
                </c:pt>
                <c:pt idx="53">
                  <c:v>0.06342335639455979</c:v>
                </c:pt>
                <c:pt idx="54">
                  <c:v>0.06721436869305801</c:v>
                </c:pt>
                <c:pt idx="55">
                  <c:v>0.0710020837994904</c:v>
                </c:pt>
                <c:pt idx="56">
                  <c:v>0.07478612294550274</c:v>
                </c:pt>
                <c:pt idx="57">
                  <c:v>0.07856610773033382</c:v>
                </c:pt>
                <c:pt idx="58">
                  <c:v>0.08234166015865517</c:v>
                </c:pt>
                <c:pt idx="59">
                  <c:v>0.08611240267837014</c:v>
                </c:pt>
                <c:pt idx="60">
                  <c:v>0.08987795821836908</c:v>
                </c:pt>
                <c:pt idx="61">
                  <c:v>0.09363795022623599</c:v>
                </c:pt>
                <c:pt idx="62">
                  <c:v>0.09739200270590334</c:v>
                </c:pt>
                <c:pt idx="63">
                  <c:v>0.1011397402552515</c:v>
                </c:pt>
                <c:pt idx="64">
                  <c:v>0.10488078810364879</c:v>
                </c:pt>
                <c:pt idx="65">
                  <c:v>0.1086147721494277</c:v>
                </c:pt>
                <c:pt idx="66">
                  <c:v>0.11234131899729541</c:v>
                </c:pt>
                <c:pt idx="67">
                  <c:v>0.1160600559956726</c:v>
                </c:pt>
                <c:pt idx="68">
                  <c:v>0.1197706112739583</c:v>
                </c:pt>
                <c:pt idx="69">
                  <c:v>0.12347261377971676</c:v>
                </c:pt>
                <c:pt idx="70">
                  <c:v>0.12716569331578256</c:v>
                </c:pt>
                <c:pt idx="71">
                  <c:v>0.13084948057727952</c:v>
                </c:pt>
                <c:pt idx="72">
                  <c:v>0.13452360718855133</c:v>
                </c:pt>
                <c:pt idx="73">
                  <c:v>0.1381877057399987</c:v>
                </c:pt>
                <c:pt idx="74">
                  <c:v>0.1418414098248198</c:v>
                </c:pt>
                <c:pt idx="75">
                  <c:v>0.1454843540756508</c:v>
                </c:pt>
                <c:pt idx="76">
                  <c:v>0.14911617420110257</c:v>
                </c:pt>
                <c:pt idx="77">
                  <c:v>0.1527365070221891</c:v>
                </c:pt>
                <c:pt idx="78">
                  <c:v>0.15634499050864503</c:v>
                </c:pt>
                <c:pt idx="79">
                  <c:v>0.15994126381512888</c:v>
                </c:pt>
                <c:pt idx="80">
                  <c:v>0.16352496731730687</c:v>
                </c:pt>
                <c:pt idx="81">
                  <c:v>0.16709574264781524</c:v>
                </c:pt>
                <c:pt idx="82">
                  <c:v>0.17065323273209645</c:v>
                </c:pt>
                <c:pt idx="83">
                  <c:v>0.1741970818241068</c:v>
                </c:pt>
                <c:pt idx="84">
                  <c:v>0.17772693554189017</c:v>
                </c:pt>
                <c:pt idx="85">
                  <c:v>0.1812424409030164</c:v>
                </c:pt>
                <c:pt idx="86">
                  <c:v>0.18474324635987888</c:v>
                </c:pt>
                <c:pt idx="87">
                  <c:v>0.18822900183484925</c:v>
                </c:pt>
                <c:pt idx="88">
                  <c:v>0.19169935875528482</c:v>
                </c:pt>
                <c:pt idx="89">
                  <c:v>0.1951539700883855</c:v>
                </c:pt>
                <c:pt idx="90">
                  <c:v>0.19859249037589696</c:v>
                </c:pt>
                <c:pt idx="91">
                  <c:v>0.20201457576865556</c:v>
                </c:pt>
                <c:pt idx="92">
                  <c:v>0.205419884060974</c:v>
                </c:pt>
                <c:pt idx="93">
                  <c:v>0.20880807472486076</c:v>
                </c:pt>
                <c:pt idx="94">
                  <c:v>0.2121788089440728</c:v>
                </c:pt>
                <c:pt idx="95">
                  <c:v>0.21553174964799732</c:v>
                </c:pt>
                <c:pt idx="96">
                  <c:v>0.21886656154535788</c:v>
                </c:pt>
                <c:pt idx="97">
                  <c:v>0.22218291115774388</c:v>
                </c:pt>
                <c:pt idx="98">
                  <c:v>0.2254804668529576</c:v>
                </c:pt>
                <c:pt idx="99">
                  <c:v>0.22875889887817752</c:v>
                </c:pt>
                <c:pt idx="100">
                  <c:v>0.2320178793929331</c:v>
                </c:pt>
                <c:pt idx="101">
                  <c:v>0.2352570825018887</c:v>
                </c:pt>
                <c:pt idx="102">
                  <c:v>0.23847618428743275</c:v>
                </c:pt>
                <c:pt idx="103">
                  <c:v>0.24167486284206918</c:v>
                </c:pt>
                <c:pt idx="104">
                  <c:v>0.24485279830060824</c:v>
                </c:pt>
                <c:pt idx="105">
                  <c:v>0.24800967287215236</c:v>
                </c:pt>
                <c:pt idx="106">
                  <c:v>0.2511451708718749</c:v>
                </c:pt>
                <c:pt idx="107">
                  <c:v>0.25425897875258885</c:v>
                </c:pt>
                <c:pt idx="108">
                  <c:v>0.25735078513610116</c:v>
                </c:pt>
                <c:pt idx="109">
                  <c:v>0.2604202808443498</c:v>
                </c:pt>
                <c:pt idx="110">
                  <c:v>0.2634671589303219</c:v>
                </c:pt>
                <c:pt idx="111">
                  <c:v>0.2664911147087479</c:v>
                </c:pt>
                <c:pt idx="112">
                  <c:v>0.26949184578657</c:v>
                </c:pt>
                <c:pt idx="113">
                  <c:v>0.27246905209318084</c:v>
                </c:pt>
                <c:pt idx="114">
                  <c:v>0.27542243591043086</c:v>
                </c:pt>
                <c:pt idx="115">
                  <c:v>0.27835170190239955</c:v>
                </c:pt>
                <c:pt idx="116">
                  <c:v>0.28125655714492864</c:v>
                </c:pt>
                <c:pt idx="117">
                  <c:v>0.2841367111549148</c:v>
                </c:pt>
                <c:pt idx="118">
                  <c:v>0.2869918759193568</c:v>
                </c:pt>
                <c:pt idx="119">
                  <c:v>0.28982176592415776</c:v>
                </c:pt>
                <c:pt idx="120">
                  <c:v>0.2926260981826754</c:v>
                </c:pt>
                <c:pt idx="121">
                  <c:v>0.2954045922640206</c:v>
                </c:pt>
                <c:pt idx="122">
                  <c:v>0.29815697032110094</c:v>
                </c:pt>
                <c:pt idx="123">
                  <c:v>0.3008829571184041</c:v>
                </c:pt>
                <c:pt idx="124">
                  <c:v>0.30358228005952215</c:v>
                </c:pt>
                <c:pt idx="125">
                  <c:v>0.30625466921441036</c:v>
                </c:pt>
                <c:pt idx="126">
                  <c:v>0.30889985734638015</c:v>
                </c:pt>
                <c:pt idx="127">
                  <c:v>0.3115175799388228</c:v>
                </c:pt>
                <c:pt idx="128">
                  <c:v>0.31410757522166033</c:v>
                </c:pt>
                <c:pt idx="129">
                  <c:v>0.3166695841975229</c:v>
                </c:pt>
                <c:pt idx="130">
                  <c:v>0.31920335066764777</c:v>
                </c:pt>
                <c:pt idx="131">
                  <c:v>0.3217086212574996</c:v>
                </c:pt>
                <c:pt idx="132">
                  <c:v>0.324185145442107</c:v>
                </c:pt>
                <c:pt idx="133">
                  <c:v>0.3266326755711153</c:v>
                </c:pt>
                <c:pt idx="134">
                  <c:v>0.3290509668935512</c:v>
                </c:pt>
                <c:pt idx="135">
                  <c:v>0.33143977758229765</c:v>
                </c:pt>
                <c:pt idx="136">
                  <c:v>0.33379886875827647</c:v>
                </c:pt>
                <c:pt idx="137">
                  <c:v>0.336128004514336</c:v>
                </c:pt>
                <c:pt idx="138">
                  <c:v>0.3384269519388415</c:v>
                </c:pt>
                <c:pt idx="139">
                  <c:v>0.34069548113896636</c:v>
                </c:pt>
                <c:pt idx="140">
                  <c:v>0.342933365263681</c:v>
                </c:pt>
                <c:pt idx="141">
                  <c:v>0.34514038052643786</c:v>
                </c:pt>
                <c:pt idx="142">
                  <c:v>0.34731630622754983</c:v>
                </c:pt>
                <c:pt idx="143">
                  <c:v>0.34946092477626</c:v>
                </c:pt>
                <c:pt idx="144">
                  <c:v>0.3515740217125008</c:v>
                </c:pt>
                <c:pt idx="145">
                  <c:v>0.3536553857283394</c:v>
                </c:pt>
                <c:pt idx="146">
                  <c:v>0.35570480868910875</c:v>
                </c:pt>
                <c:pt idx="147">
                  <c:v>0.35772208565422053</c:v>
                </c:pt>
                <c:pt idx="148">
                  <c:v>0.3597070148976594</c:v>
                </c:pt>
                <c:pt idx="149">
                  <c:v>0.3616593979281551</c:v>
                </c:pt>
                <c:pt idx="150">
                  <c:v>0.3635790395090314</c:v>
                </c:pt>
                <c:pt idx="151">
                  <c:v>0.3654657476777301</c:v>
                </c:pt>
                <c:pt idx="152">
                  <c:v>0.36731933376500653</c:v>
                </c:pt>
                <c:pt idx="153">
                  <c:v>0.36913961241379656</c:v>
                </c:pt>
                <c:pt idx="154">
                  <c:v>0.3709264015977523</c:v>
                </c:pt>
                <c:pt idx="155">
                  <c:v>0.3726795226394443</c:v>
                </c:pt>
                <c:pt idx="156">
                  <c:v>0.37439880022822924</c:v>
                </c:pt>
                <c:pt idx="157">
                  <c:v>0.376084062437781</c:v>
                </c:pt>
                <c:pt idx="158">
                  <c:v>0.3777351407432831</c:v>
                </c:pt>
                <c:pt idx="159">
                  <c:v>0.37935187003828086</c:v>
                </c:pt>
                <c:pt idx="160">
                  <c:v>0.38093408865119194</c:v>
                </c:pt>
                <c:pt idx="161">
                  <c:v>0.3824816383614737</c:v>
                </c:pt>
                <c:pt idx="162">
                  <c:v>0.3839943644154446</c:v>
                </c:pt>
                <c:pt idx="163">
                  <c:v>0.3854721155417599</c:v>
                </c:pt>
                <c:pt idx="164">
                  <c:v>0.3869147439665384</c:v>
                </c:pt>
                <c:pt idx="165">
                  <c:v>0.38832210542813994</c:v>
                </c:pt>
                <c:pt idx="166">
                  <c:v>0.389694059191591</c:v>
                </c:pt>
                <c:pt idx="167">
                  <c:v>0.3910304680626586</c:v>
                </c:pt>
                <c:pt idx="168">
                  <c:v>0.3923311984015693</c:v>
                </c:pt>
                <c:pt idx="169">
                  <c:v>0.3935961201363731</c:v>
                </c:pt>
                <c:pt idx="170">
                  <c:v>0.3948251067759506</c:v>
                </c:pt>
                <c:pt idx="171">
                  <c:v>0.39601803542266223</c:v>
                </c:pt>
                <c:pt idx="172">
                  <c:v>0.3971747867846371</c:v>
                </c:pt>
                <c:pt idx="173">
                  <c:v>0.3982952451877031</c:v>
                </c:pt>
                <c:pt idx="174">
                  <c:v>0.3993792985869537</c:v>
                </c:pt>
                <c:pt idx="175">
                  <c:v>0.40042683857795225</c:v>
                </c:pt>
                <c:pt idx="176">
                  <c:v>0.4014377604075727</c:v>
                </c:pt>
                <c:pt idx="177">
                  <c:v>0.40241196298447435</c:v>
                </c:pt>
                <c:pt idx="178">
                  <c:v>0.4033493488892115</c:v>
                </c:pt>
                <c:pt idx="179">
                  <c:v>0.4042498243839748</c:v>
                </c:pt>
                <c:pt idx="180">
                  <c:v>0.4051132994219651</c:v>
                </c:pt>
                <c:pt idx="181">
                  <c:v>0.4059396876563983</c:v>
                </c:pt>
                <c:pt idx="182">
                  <c:v>0.40672890644913945</c:v>
                </c:pt>
                <c:pt idx="183">
                  <c:v>0.40748087687896706</c:v>
                </c:pt>
                <c:pt idx="184">
                  <c:v>0.4081955237494648</c:v>
                </c:pt>
                <c:pt idx="185">
                  <c:v>0.408872775596541</c:v>
                </c:pt>
                <c:pt idx="186">
                  <c:v>0.40951256469557545</c:v>
                </c:pt>
                <c:pt idx="187">
                  <c:v>0.41011482706819147</c:v>
                </c:pt>
                <c:pt idx="188">
                  <c:v>0.41067950248865354</c:v>
                </c:pt>
                <c:pt idx="189">
                  <c:v>0.41120653448989025</c:v>
                </c:pt>
                <c:pt idx="190">
                  <c:v>0.4116958703691407</c:v>
                </c:pt>
                <c:pt idx="191">
                  <c:v>0.4121474611932247</c:v>
                </c:pt>
                <c:pt idx="192">
                  <c:v>0.4125612618034361</c:v>
                </c:pt>
                <c:pt idx="193">
                  <c:v>0.41293723082005884</c:v>
                </c:pt>
                <c:pt idx="194">
                  <c:v>0.4132753306465044</c:v>
                </c:pt>
                <c:pt idx="195">
                  <c:v>0.41357552747307214</c:v>
                </c:pt>
                <c:pt idx="196">
                  <c:v>0.41383779128032927</c:v>
                </c:pt>
                <c:pt idx="197">
                  <c:v>0.41406209584211384</c:v>
                </c:pt>
                <c:pt idx="198">
                  <c:v>0.41424841872815643</c:v>
                </c:pt>
                <c:pt idx="199">
                  <c:v>0.41439674130632387</c:v>
                </c:pt>
                <c:pt idx="200">
                  <c:v>0.41450704874448185</c:v>
                </c:pt>
                <c:pt idx="201">
                  <c:v>0.41457933001197844</c:v>
                </c:pt>
                <c:pt idx="202">
                  <c:v>0.4146135778807472</c:v>
                </c:pt>
                <c:pt idx="203">
                  <c:v>0.41460978892602973</c:v>
                </c:pt>
                <c:pt idx="204">
                  <c:v>0.41456796352671843</c:v>
                </c:pt>
                <c:pt idx="205">
                  <c:v>0.41448810586531837</c:v>
                </c:pt>
                <c:pt idx="206">
                  <c:v>0.414370223927529</c:v>
                </c:pt>
                <c:pt idx="207">
                  <c:v>0.414214329501446</c:v>
                </c:pt>
                <c:pt idx="208">
                  <c:v>0.4140204381763819</c:v>
                </c:pt>
                <c:pt idx="209">
                  <c:v>0.4137885693413079</c:v>
                </c:pt>
                <c:pt idx="210">
                  <c:v>0.4135187461829142</c:v>
                </c:pt>
                <c:pt idx="211">
                  <c:v>0.41321099568329156</c:v>
                </c:pt>
                <c:pt idx="212">
                  <c:v>0.4128653486172338</c:v>
                </c:pt>
                <c:pt idx="213">
                  <c:v>0.41248183954915923</c:v>
                </c:pt>
                <c:pt idx="214">
                  <c:v>0.4120605068296552</c:v>
                </c:pt>
                <c:pt idx="215">
                  <c:v>0.4116013925916426</c:v>
                </c:pt>
                <c:pt idx="216">
                  <c:v>0.41110454274616254</c:v>
                </c:pt>
                <c:pt idx="217">
                  <c:v>0.41057000697778556</c:v>
                </c:pt>
                <c:pt idx="218">
                  <c:v>0.4099978387396431</c:v>
                </c:pt>
                <c:pt idx="219">
                  <c:v>0.409388095248082</c:v>
                </c:pt>
                <c:pt idx="220">
                  <c:v>0.40874083747694345</c:v>
                </c:pt>
                <c:pt idx="221">
                  <c:v>0.40805613015146514</c:v>
                </c:pt>
                <c:pt idx="222">
                  <c:v>0.407334041741809</c:v>
                </c:pt>
                <c:pt idx="223">
                  <c:v>0.4065746444562144</c:v>
                </c:pt>
                <c:pt idx="224">
                  <c:v>0.4057780142337769</c:v>
                </c:pt>
                <c:pt idx="225">
                  <c:v>0.40494423073685504</c:v>
                </c:pt>
                <c:pt idx="226">
                  <c:v>0.40407337734310356</c:v>
                </c:pt>
                <c:pt idx="227">
                  <c:v>0.4031655411371362</c:v>
                </c:pt>
                <c:pt idx="228">
                  <c:v>0.402220812901817</c:v>
                </c:pt>
                <c:pt idx="229">
                  <c:v>0.4012392871091821</c:v>
                </c:pt>
                <c:pt idx="230">
                  <c:v>0.40022106191099316</c:v>
                </c:pt>
                <c:pt idx="231">
                  <c:v>0.39916623912892113</c:v>
                </c:pt>
                <c:pt idx="232">
                  <c:v>0.3980749242443654</c:v>
                </c:pt>
                <c:pt idx="233">
                  <c:v>0.3969472263879049</c:v>
                </c:pt>
                <c:pt idx="234">
                  <c:v>0.3957832583283857</c:v>
                </c:pt>
                <c:pt idx="235">
                  <c:v>0.39458313646164356</c:v>
                </c:pt>
                <c:pt idx="236">
                  <c:v>0.3933469807988652</c:v>
                </c:pt>
                <c:pt idx="237">
                  <c:v>0.39207491495458663</c:v>
                </c:pt>
                <c:pt idx="238">
                  <c:v>0.3907670661343324</c:v>
                </c:pt>
                <c:pt idx="239">
                  <c:v>0.3894235651218946</c:v>
                </c:pt>
                <c:pt idx="240">
                  <c:v>0.38804454626625484</c:v>
                </c:pt>
                <c:pt idx="241">
                  <c:v>0.3866301474681495</c:v>
                </c:pt>
                <c:pt idx="242">
                  <c:v>0.3851805101662799</c:v>
                </c:pt>
                <c:pt idx="243">
                  <c:v>0.383695779323168</c:v>
                </c:pt>
                <c:pt idx="244">
                  <c:v>0.38217610341066094</c:v>
                </c:pt>
                <c:pt idx="245">
                  <c:v>0.3806216343950835</c:v>
                </c:pt>
                <c:pt idx="246">
                  <c:v>0.379032527722042</c:v>
                </c:pt>
                <c:pt idx="247">
                  <c:v>0.3774089423008793</c:v>
                </c:pt>
                <c:pt idx="248">
                  <c:v>0.3757510404887847</c:v>
                </c:pt>
                <c:pt idx="249">
                  <c:v>0.37405898807455773</c:v>
                </c:pt>
                <c:pt idx="250">
                  <c:v>0.37233295426202984</c:v>
                </c:pt>
                <c:pt idx="251">
                  <c:v>0.3705731116531439</c:v>
                </c:pt>
                <c:pt idx="252">
                  <c:v>0.3687796362306941</c:v>
                </c:pt>
                <c:pt idx="253">
                  <c:v>0.3669527073407285</c:v>
                </c:pt>
                <c:pt idx="254">
                  <c:v>0.3650925076746133</c:v>
                </c:pt>
                <c:pt idx="255">
                  <c:v>0.36319922325076515</c:v>
                </c:pt>
                <c:pt idx="256">
                  <c:v>0.3612730433960486</c:v>
                </c:pt>
                <c:pt idx="257">
                  <c:v>0.3593141607268441</c:v>
                </c:pt>
                <c:pt idx="258">
                  <c:v>0.35732277112978605</c:v>
                </c:pt>
                <c:pt idx="259">
                  <c:v>0.35529907374217473</c:v>
                </c:pt>
                <c:pt idx="260">
                  <c:v>0.3532432709320625</c:v>
                </c:pt>
                <c:pt idx="261">
                  <c:v>0.3511555682780172</c:v>
                </c:pt>
                <c:pt idx="262">
                  <c:v>0.3490361745485644</c:v>
                </c:pt>
                <c:pt idx="263">
                  <c:v>0.3468853016813111</c:v>
                </c:pt>
                <c:pt idx="264">
                  <c:v>0.34470316476175134</c:v>
                </c:pt>
                <c:pt idx="265">
                  <c:v>0.34248998200175895</c:v>
                </c:pt>
                <c:pt idx="266">
                  <c:v>0.34024597471776535</c:v>
                </c:pt>
                <c:pt idx="267">
                  <c:v>0.33797136730862914</c:v>
                </c:pt>
                <c:pt idx="268">
                  <c:v>0.3356663872331956</c:v>
                </c:pt>
                <c:pt idx="269">
                  <c:v>0.3333312649875516</c:v>
                </c:pt>
                <c:pt idx="270">
                  <c:v>0.33096623408197556</c:v>
                </c:pt>
                <c:pt idx="271">
                  <c:v>0.3285715310175874</c:v>
                </c:pt>
                <c:pt idx="272">
                  <c:v>0.32614739526269776</c:v>
                </c:pt>
                <c:pt idx="273">
                  <c:v>0.32369406922886235</c:v>
                </c:pt>
                <c:pt idx="274">
                  <c:v>0.3212117982466398</c:v>
                </c:pt>
                <c:pt idx="275">
                  <c:v>0.31870083054105997</c:v>
                </c:pt>
                <c:pt idx="276">
                  <c:v>0.3161614172068009</c:v>
                </c:pt>
                <c:pt idx="277">
                  <c:v>0.3135938121830798</c:v>
                </c:pt>
                <c:pt idx="278">
                  <c:v>0.31099827222825943</c:v>
                </c:pt>
                <c:pt idx="279">
                  <c:v>0.3083750568941722</c:v>
                </c:pt>
                <c:pt idx="280">
                  <c:v>0.30572442850016585</c:v>
                </c:pt>
                <c:pt idx="281">
                  <c:v>0.3030466521068705</c:v>
                </c:pt>
                <c:pt idx="282">
                  <c:v>0.3003419954896943</c:v>
                </c:pt>
                <c:pt idx="283">
                  <c:v>0.297610729112045</c:v>
                </c:pt>
                <c:pt idx="284">
                  <c:v>0.2948531260982843</c:v>
                </c:pt>
                <c:pt idx="285">
                  <c:v>0.2920694622064156</c:v>
                </c:pt>
                <c:pt idx="286">
                  <c:v>0.2892600158005084</c:v>
                </c:pt>
                <c:pt idx="287">
                  <c:v>0.28642506782286203</c:v>
                </c:pt>
                <c:pt idx="288">
                  <c:v>0.283564901765912</c:v>
                </c:pt>
                <c:pt idx="289">
                  <c:v>0.2806798036438802</c:v>
                </c:pt>
                <c:pt idx="290">
                  <c:v>0.277770061964175</c:v>
                </c:pt>
                <c:pt idx="291">
                  <c:v>0.27483596769853913</c:v>
                </c:pt>
                <c:pt idx="292">
                  <c:v>0.2718778142539545</c:v>
                </c:pt>
                <c:pt idx="293">
                  <c:v>0.26889589744330017</c:v>
                </c:pt>
                <c:pt idx="294">
                  <c:v>0.2658905154557725</c:v>
                </c:pt>
                <c:pt idx="295">
                  <c:v>0.2628619688270656</c:v>
                </c:pt>
                <c:pt idx="296">
                  <c:v>0.2598105604093186</c:v>
                </c:pt>
                <c:pt idx="297">
                  <c:v>0.2567365953408305</c:v>
                </c:pt>
                <c:pt idx="298">
                  <c:v>0.25364038101554653</c:v>
                </c:pt>
                <c:pt idx="299">
                  <c:v>0.25052222705231886</c:v>
                </c:pt>
                <c:pt idx="300">
                  <c:v>0.24738244526394562</c:v>
                </c:pt>
                <c:pt idx="301">
                  <c:v>0.2442213496259891</c:v>
                </c:pt>
                <c:pt idx="302">
                  <c:v>0.24103925624537864</c:v>
                </c:pt>
                <c:pt idx="303">
                  <c:v>0.2378364833288009</c:v>
                </c:pt>
                <c:pt idx="304">
                  <c:v>0.23461335115087822</c:v>
                </c:pt>
                <c:pt idx="305">
                  <c:v>0.23137018202214282</c:v>
                </c:pt>
                <c:pt idx="306">
                  <c:v>0.22810730025680462</c:v>
                </c:pt>
                <c:pt idx="307">
                  <c:v>0.22482503214032135</c:v>
                </c:pt>
                <c:pt idx="308">
                  <c:v>0.22152370589676923</c:v>
                </c:pt>
                <c:pt idx="309">
                  <c:v>0.21820365165602174</c:v>
                </c:pt>
                <c:pt idx="310">
                  <c:v>0.214865201420736</c:v>
                </c:pt>
                <c:pt idx="311">
                  <c:v>0.21150868903315376</c:v>
                </c:pt>
                <c:pt idx="312">
                  <c:v>0.20813445014171644</c:v>
                </c:pt>
                <c:pt idx="313">
                  <c:v>0.20474282216750161</c:v>
                </c:pt>
                <c:pt idx="314">
                  <c:v>0.20133414427048005</c:v>
                </c:pt>
                <c:pt idx="315">
                  <c:v>0.1979087573156012</c:v>
                </c:pt>
                <c:pt idx="316">
                  <c:v>0.19446700383870577</c:v>
                </c:pt>
                <c:pt idx="317">
                  <c:v>0.1910092280122736</c:v>
                </c:pt>
                <c:pt idx="318">
                  <c:v>0.18753577561100565</c:v>
                </c:pt>
                <c:pt idx="319">
                  <c:v>0.18404699397724772</c:v>
                </c:pt>
                <c:pt idx="320">
                  <c:v>0.18054323198625563</c:v>
                </c:pt>
                <c:pt idx="321">
                  <c:v>0.17702484001130897</c:v>
                </c:pt>
                <c:pt idx="322">
                  <c:v>0.17349216988867294</c:v>
                </c:pt>
                <c:pt idx="323">
                  <c:v>0.16994557488241624</c:v>
                </c:pt>
                <c:pt idx="324">
                  <c:v>0.16638540964908372</c:v>
                </c:pt>
                <c:pt idx="325">
                  <c:v>0.16281203020223217</c:v>
                </c:pt>
                <c:pt idx="326">
                  <c:v>0.15922579387682836</c:v>
                </c:pt>
                <c:pt idx="327">
                  <c:v>0.1556270592935161</c:v>
                </c:pt>
                <c:pt idx="328">
                  <c:v>0.15201618632275526</c:v>
                </c:pt>
                <c:pt idx="329">
                  <c:v>0.14839353604883335</c:v>
                </c:pt>
                <c:pt idx="330">
                  <c:v>0.14475947073375933</c:v>
                </c:pt>
                <c:pt idx="331">
                  <c:v>0.14111435378103596</c:v>
                </c:pt>
                <c:pt idx="332">
                  <c:v>0.13745854969932128</c:v>
                </c:pt>
                <c:pt idx="333">
                  <c:v>0.13379242406597663</c:v>
                </c:pt>
                <c:pt idx="334">
                  <c:v>0.13011634349051057</c:v>
                </c:pt>
                <c:pt idx="335">
                  <c:v>0.12643067557791696</c:v>
                </c:pt>
                <c:pt idx="336">
                  <c:v>0.12273578889191593</c:v>
                </c:pt>
                <c:pt idx="337">
                  <c:v>0.11903205291809675</c:v>
                </c:pt>
                <c:pt idx="338">
                  <c:v>0.11531983802697073</c:v>
                </c:pt>
                <c:pt idx="339">
                  <c:v>0.11159951543693308</c:v>
                </c:pt>
                <c:pt idx="340">
                  <c:v>0.1078714571771429</c:v>
                </c:pt>
                <c:pt idx="341">
                  <c:v>0.10413603605031918</c:v>
                </c:pt>
                <c:pt idx="342">
                  <c:v>0.10039362559546194</c:v>
                </c:pt>
                <c:pt idx="343">
                  <c:v>0.09664460005049788</c:v>
                </c:pt>
                <c:pt idx="344">
                  <c:v>0.0928893343148575</c:v>
                </c:pt>
                <c:pt idx="345">
                  <c:v>0.08912820391198477</c:v>
                </c:pt>
                <c:pt idx="346">
                  <c:v>0.08536158495178595</c:v>
                </c:pt>
                <c:pt idx="347">
                  <c:v>0.08158985409301785</c:v>
                </c:pt>
                <c:pt idx="348">
                  <c:v>0.0778133885056237</c:v>
                </c:pt>
                <c:pt idx="349">
                  <c:v>0.07403256583301485</c:v>
                </c:pt>
                <c:pt idx="350">
                  <c:v>0.07024776415430808</c:v>
                </c:pt>
                <c:pt idx="351">
                  <c:v>0.06645936194651726</c:v>
                </c:pt>
                <c:pt idx="352">
                  <c:v>0.06266773804670597</c:v>
                </c:pt>
                <c:pt idx="353">
                  <c:v>0.0588732716141048</c:v>
                </c:pt>
                <c:pt idx="354">
                  <c:v>0.05507634209219467</c:v>
                </c:pt>
                <c:pt idx="355">
                  <c:v>0.051277329170764024</c:v>
                </c:pt>
                <c:pt idx="356">
                  <c:v>0.047476612747938796</c:v>
                </c:pt>
                <c:pt idx="357">
                  <c:v>0.0436745728921944</c:v>
                </c:pt>
                <c:pt idx="358">
                  <c:v>0.039871589804347685</c:v>
                </c:pt>
                <c:pt idx="359">
                  <c:v>0.03606804377953857</c:v>
                </c:pt>
                <c:pt idx="360">
                  <c:v>0.0322643151691997</c:v>
                </c:pt>
                <c:pt idx="361">
                  <c:v>0.028460784343022627</c:v>
                </c:pt>
                <c:pt idx="362">
                  <c:v>0.024657831650920004</c:v>
                </c:pt>
                <c:pt idx="363">
                  <c:v>0.02085583738499236</c:v>
                </c:pt>
                <c:pt idx="364">
                  <c:v>0.017055181741497505</c:v>
                </c:pt>
                <c:pt idx="365">
                  <c:v>0.013256244782833049</c:v>
                </c:pt>
                <c:pt idx="366">
                  <c:v>0.009459406399528636</c:v>
                </c:pt>
                <c:pt idx="367">
                  <c:v>0.005665046272259</c:v>
                </c:pt>
                <c:pt idx="368">
                  <c:v>0.001873543833874558</c:v>
                </c:pt>
                <c:pt idx="369">
                  <c:v>-0.0019147217685401563</c:v>
                </c:pt>
                <c:pt idx="370">
                  <c:v>-0.00569937171158208</c:v>
                </c:pt>
                <c:pt idx="371">
                  <c:v>-0.009480027533410401</c:v>
                </c:pt>
                <c:pt idx="372">
                  <c:v>-0.01325631117159376</c:v>
                </c:pt>
                <c:pt idx="373">
                  <c:v>-0.01702784500091506</c:v>
                </c:pt>
                <c:pt idx="374">
                  <c:v>-0.020794251871134484</c:v>
                </c:pt>
                <c:pt idx="375">
                  <c:v>-0.02455515514470341</c:v>
                </c:pt>
                <c:pt idx="376">
                  <c:v>-0.02831017873442876</c:v>
                </c:pt>
                <c:pt idx="377">
                  <c:v>-0.03205894714108082</c:v>
                </c:pt>
                <c:pt idx="378">
                  <c:v>-0.035801085490942575</c:v>
                </c:pt>
                <c:pt idx="379">
                  <c:v>-0.03953621957329784</c:v>
                </c:pt>
                <c:pt idx="380">
                  <c:v>-0.04326397587785061</c:v>
                </c:pt>
                <c:pt idx="381">
                  <c:v>-0.046983981632077315</c:v>
                </c:pt>
                <c:pt idx="382">
                  <c:v>-0.050695864838502025</c:v>
                </c:pt>
                <c:pt idx="383">
                  <c:v>-0.05439925431189782</c:v>
                </c:pt>
                <c:pt idx="384">
                  <c:v>-0.05809377971640309</c:v>
                </c:pt>
                <c:pt idx="385">
                  <c:v>-0.06177907160255644</c:v>
                </c:pt>
                <c:pt idx="386">
                  <c:v>-0.06545476144424012</c:v>
                </c:pt>
                <c:pt idx="387">
                  <c:v>-0.0691204816755332</c:v>
                </c:pt>
                <c:pt idx="388">
                  <c:v>-0.07277586572746711</c:v>
                </c:pt>
                <c:pt idx="389">
                  <c:v>-0.0764205480646831</c:v>
                </c:pt>
                <c:pt idx="390">
                  <c:v>-0.0800541642219843</c:v>
                </c:pt>
                <c:pt idx="391">
                  <c:v>-0.08367635084078329</c:v>
                </c:pt>
                <c:pt idx="392">
                  <c:v>-0.08728674570543637</c:v>
                </c:pt>
                <c:pt idx="393">
                  <c:v>-0.09088498777946616</c:v>
                </c:pt>
                <c:pt idx="394">
                  <c:v>-0.09447071724166325</c:v>
                </c:pt>
                <c:pt idx="395">
                  <c:v>-0.09804357552207002</c:v>
                </c:pt>
                <c:pt idx="396">
                  <c:v>-0.10160320533783543</c:v>
                </c:pt>
                <c:pt idx="397">
                  <c:v>-0.10514925072894454</c:v>
                </c:pt>
                <c:pt idx="398">
                  <c:v>-0.10868135709381294</c:v>
                </c:pt>
                <c:pt idx="399">
                  <c:v>-0.11219917122474796</c:v>
                </c:pt>
                <c:pt idx="400">
                  <c:v>-0.11570234134326754</c:v>
                </c:pt>
                <c:pt idx="401">
                  <c:v>-0.11919051713527942</c:v>
                </c:pt>
                <c:pt idx="402">
                  <c:v>-0.12266334978611118</c:v>
                </c:pt>
                <c:pt idx="403">
                  <c:v>-0.126120492015392</c:v>
                </c:pt>
                <c:pt idx="404">
                  <c:v>-0.1295615981117794</c:v>
                </c:pt>
                <c:pt idx="405">
                  <c:v>-0.13298632396753146</c:v>
                </c:pt>
                <c:pt idx="406">
                  <c:v>-0.13639432711291663</c:v>
                </c:pt>
                <c:pt idx="407">
                  <c:v>-0.1397852667504607</c:v>
                </c:pt>
                <c:pt idx="408">
                  <c:v>-0.143158803789025</c:v>
                </c:pt>
                <c:pt idx="409">
                  <c:v>-0.1465146008777173</c:v>
                </c:pt>
                <c:pt idx="410">
                  <c:v>-0.14985232243962515</c:v>
                </c:pt>
                <c:pt idx="411">
                  <c:v>-0.15317163470537426</c:v>
                </c:pt>
                <c:pt idx="412">
                  <c:v>-0.1564722057465034</c:v>
                </c:pt>
                <c:pt idx="413">
                  <c:v>-0.15975370550865917</c:v>
                </c:pt>
                <c:pt idx="414">
                  <c:v>-0.16301580584460004</c:v>
                </c:pt>
                <c:pt idx="415">
                  <c:v>-0.1662581805470111</c:v>
                </c:pt>
                <c:pt idx="416">
                  <c:v>-0.16948050538112341</c:v>
                </c:pt>
                <c:pt idx="417">
                  <c:v>-0.17268245811713925</c:v>
                </c:pt>
                <c:pt idx="418">
                  <c:v>-0.17586371856245317</c:v>
                </c:pt>
                <c:pt idx="419">
                  <c:v>-0.1790239685936721</c:v>
                </c:pt>
                <c:pt idx="420">
                  <c:v>-0.1821628921884258</c:v>
                </c:pt>
                <c:pt idx="421">
                  <c:v>-0.18528017545697079</c:v>
                </c:pt>
                <c:pt idx="422">
                  <c:v>-0.18837550667357802</c:v>
                </c:pt>
                <c:pt idx="423">
                  <c:v>-0.19144857630770545</c:v>
                </c:pt>
                <c:pt idx="424">
                  <c:v>-0.19449907705495018</c:v>
                </c:pt>
                <c:pt idx="425">
                  <c:v>-0.19752670386777965</c:v>
                </c:pt>
                <c:pt idx="426">
                  <c:v>-0.20053115398603577</c:v>
                </c:pt>
                <c:pt idx="427">
                  <c:v>-0.20351212696721022</c:v>
                </c:pt>
                <c:pt idx="428">
                  <c:v>-0.20646932471648938</c:v>
                </c:pt>
                <c:pt idx="429">
                  <c:v>-0.20940245151656212</c:v>
                </c:pt>
                <c:pt idx="430">
                  <c:v>-0.21231121405719294</c:v>
                </c:pt>
                <c:pt idx="431">
                  <c:v>-0.21519532146455178</c:v>
                </c:pt>
                <c:pt idx="432">
                  <c:v>-0.21805448533030147</c:v>
                </c:pt>
                <c:pt idx="433">
                  <c:v>-0.2208884197404377</c:v>
                </c:pt>
                <c:pt idx="434">
                  <c:v>-0.22369684130388118</c:v>
                </c:pt>
                <c:pt idx="435">
                  <c:v>-0.2264794691808161</c:v>
                </c:pt>
                <c:pt idx="436">
                  <c:v>-0.2292360251107736</c:v>
                </c:pt>
                <c:pt idx="437">
                  <c:v>-0.2319662334404575</c:v>
                </c:pt>
                <c:pt idx="438">
                  <c:v>-0.23466982115131016</c:v>
                </c:pt>
                <c:pt idx="439">
                  <c:v>-0.23734651788681355</c:v>
                </c:pt>
                <c:pt idx="440">
                  <c:v>-0.23999605597952486</c:v>
                </c:pt>
                <c:pt idx="441">
                  <c:v>-0.24261817047784232</c:v>
                </c:pt>
                <c:pt idx="442">
                  <c:v>-0.24521259917250138</c:v>
                </c:pt>
                <c:pt idx="443">
                  <c:v>-0.2477790826227947</c:v>
                </c:pt>
                <c:pt idx="444">
                  <c:v>-0.2503173641825161</c:v>
                </c:pt>
                <c:pt idx="445">
                  <c:v>-0.25282719002562437</c:v>
                </c:pt>
                <c:pt idx="446">
                  <c:v>-0.25530830917162706</c:v>
                </c:pt>
                <c:pt idx="447">
                  <c:v>-0.25776047351067705</c:v>
                </c:pt>
                <c:pt idx="448">
                  <c:v>-0.26018343782838416</c:v>
                </c:pt>
                <c:pt idx="449">
                  <c:v>-0.2625769598303353</c:v>
                </c:pt>
                <c:pt idx="450">
                  <c:v>-0.26494080016632504</c:v>
                </c:pt>
                <c:pt idx="451">
                  <c:v>-0.2672747224542898</c:v>
                </c:pt>
                <c:pt idx="452">
                  <c:v>-0.26957849330394557</c:v>
                </c:pt>
                <c:pt idx="453">
                  <c:v>-0.2718518823401274</c:v>
                </c:pt>
                <c:pt idx="454">
                  <c:v>-0.2740946622258258</c:v>
                </c:pt>
                <c:pt idx="455">
                  <c:v>-0.2763066086849214</c:v>
                </c:pt>
                <c:pt idx="456">
                  <c:v>-0.2784875005246115</c:v>
                </c:pt>
                <c:pt idx="457">
                  <c:v>-0.28063711965752985</c:v>
                </c:pt>
                <c:pt idx="458">
                  <c:v>-0.28275525112355393</c:v>
                </c:pt>
                <c:pt idx="459">
                  <c:v>-0.2848416831113025</c:v>
                </c:pt>
                <c:pt idx="460">
                  <c:v>-0.28689620697931556</c:v>
                </c:pt>
                <c:pt idx="461">
                  <c:v>-0.2889186172769185</c:v>
                </c:pt>
                <c:pt idx="462">
                  <c:v>-0.29090871176476657</c:v>
                </c:pt>
                <c:pt idx="463">
                  <c:v>-0.2928662914350696</c:v>
                </c:pt>
                <c:pt idx="464">
                  <c:v>-0.2947911605314918</c:v>
                </c:pt>
                <c:pt idx="465">
                  <c:v>-0.2966831265687278</c:v>
                </c:pt>
                <c:pt idx="466">
                  <c:v>-0.29854200035175016</c:v>
                </c:pt>
                <c:pt idx="467">
                  <c:v>-0.30036759599472973</c:v>
                </c:pt>
                <c:pt idx="468">
                  <c:v>-0.3021597309396238</c:v>
                </c:pt>
                <c:pt idx="469">
                  <c:v>-0.3039182259744311</c:v>
                </c:pt>
                <c:pt idx="470">
                  <c:v>-0.3056429052511135</c:v>
                </c:pt>
                <c:pt idx="471">
                  <c:v>-0.30733359630318063</c:v>
                </c:pt>
                <c:pt idx="472">
                  <c:v>-0.30899013006293624</c:v>
                </c:pt>
                <c:pt idx="473">
                  <c:v>-0.3106123408783849</c:v>
                </c:pt>
                <c:pt idx="474">
                  <c:v>-0.3122000665297966</c:v>
                </c:pt>
                <c:pt idx="475">
                  <c:v>-0.3137531482459294</c:v>
                </c:pt>
                <c:pt idx="476">
                  <c:v>-0.3152714307199061</c:v>
                </c:pt>
                <c:pt idx="477">
                  <c:v>-0.31675476212474435</c:v>
                </c:pt>
                <c:pt idx="478">
                  <c:v>-0.31820299412854</c:v>
                </c:pt>
                <c:pt idx="479">
                  <c:v>-0.31961598190929913</c:v>
                </c:pt>
                <c:pt idx="480">
                  <c:v>-0.3209935841694215</c:v>
                </c:pt>
                <c:pt idx="481">
                  <c:v>-0.32233566314982887</c:v>
                </c:pt>
                <c:pt idx="482">
                  <c:v>-0.3236420846437419</c:v>
                </c:pt>
                <c:pt idx="483">
                  <c:v>-0.3249127180100995</c:v>
                </c:pt>
                <c:pt idx="484">
                  <c:v>-0.3261474361866241</c:v>
                </c:pt>
                <c:pt idx="485">
                  <c:v>-0.327346115702527</c:v>
                </c:pt>
                <c:pt idx="486">
                  <c:v>-0.3285086366908555</c:v>
                </c:pt>
                <c:pt idx="487">
                  <c:v>-0.3296348829004794</c:v>
                </c:pt>
                <c:pt idx="488">
                  <c:v>-0.33072474170771626</c:v>
                </c:pt>
                <c:pt idx="489">
                  <c:v>-0.33177810412759384</c:v>
                </c:pt>
                <c:pt idx="490">
                  <c:v>-0.33279486482474774</c:v>
                </c:pt>
                <c:pt idx="491">
                  <c:v>-0.3337749221239556</c:v>
                </c:pt>
                <c:pt idx="492">
                  <c:v>-0.334718178020304</c:v>
                </c:pt>
                <c:pt idx="493">
                  <c:v>-0.3356245381889897</c:v>
                </c:pt>
                <c:pt idx="494">
                  <c:v>-0.336493911994751</c:v>
                </c:pt>
                <c:pt idx="495">
                  <c:v>-0.33732621250093175</c:v>
                </c:pt>
                <c:pt idx="496">
                  <c:v>-0.3381213564781749</c:v>
                </c:pt>
                <c:pt idx="497">
                  <c:v>-0.33887926441274535</c:v>
                </c:pt>
                <c:pt idx="498">
                  <c:v>-0.33959986051448127</c:v>
                </c:pt>
                <c:pt idx="499">
                  <c:v>-0.340283072724373</c:v>
                </c:pt>
                <c:pt idx="500">
                  <c:v>-0.3409288327217688</c:v>
                </c:pt>
                <c:pt idx="501">
                  <c:v>-0.3415370759312072</c:v>
                </c:pt>
                <c:pt idx="502">
                  <c:v>-0.34210774152887397</c:v>
                </c:pt>
                <c:pt idx="503">
                  <c:v>-0.3426407724486851</c:v>
                </c:pt>
                <c:pt idx="504">
                  <c:v>-0.34313611538799255</c:v>
                </c:pt>
                <c:pt idx="505">
                  <c:v>-0.34359372081291534</c:v>
                </c:pt>
                <c:pt idx="506">
                  <c:v>-0.3440135429632923</c:v>
                </c:pt>
                <c:pt idx="507">
                  <c:v>-0.3443955398572581</c:v>
                </c:pt>
                <c:pt idx="508">
                  <c:v>-0.3447396732954419</c:v>
                </c:pt>
                <c:pt idx="509">
                  <c:v>-0.3450459088647865</c:v>
                </c:pt>
                <c:pt idx="510">
                  <c:v>-0.34531421594199024</c:v>
                </c:pt>
                <c:pt idx="511">
                  <c:v>-0.34554456769656894</c:v>
                </c:pt>
                <c:pt idx="512">
                  <c:v>-0.34573694109353903</c:v>
                </c:pt>
                <c:pt idx="513">
                  <c:v>-0.3458913168957213</c:v>
                </c:pt>
                <c:pt idx="514">
                  <c:v>-0.34600767966566404</c:v>
                </c:pt>
                <c:pt idx="515">
                  <c:v>-0.3460860177671873</c:v>
                </c:pt>
                <c:pt idx="516">
                  <c:v>-0.3461263233665462</c:v>
                </c:pt>
                <c:pt idx="517">
                  <c:v>-0.3461285924332143</c:v>
                </c:pt>
                <c:pt idx="518">
                  <c:v>-0.34609282474028696</c:v>
                </c:pt>
                <c:pt idx="519">
                  <c:v>-0.34601902386450356</c:v>
                </c:pt>
                <c:pt idx="520">
                  <c:v>-0.34590719718589025</c:v>
                </c:pt>
                <c:pt idx="521">
                  <c:v>-0.3457573558870217</c:v>
                </c:pt>
                <c:pt idx="522">
                  <c:v>-0.3455695149519028</c:v>
                </c:pt>
                <c:pt idx="523">
                  <c:v>-0.34534369316447067</c:v>
                </c:pt>
                <c:pt idx="524">
                  <c:v>-0.3450799131067159</c:v>
                </c:pt>
                <c:pt idx="525">
                  <c:v>-0.3447782011564244</c:v>
                </c:pt>
                <c:pt idx="526">
                  <c:v>-0.34443858748453965</c:v>
                </c:pt>
                <c:pt idx="527">
                  <c:v>-0.34406110605214596</c:v>
                </c:pt>
                <c:pt idx="528">
                  <c:v>-0.343645794607072</c:v>
                </c:pt>
                <c:pt idx="529">
                  <c:v>-0.34319269468011615</c:v>
                </c:pt>
                <c:pt idx="530">
                  <c:v>-0.3427018515808935</c:v>
                </c:pt>
                <c:pt idx="531">
                  <c:v>-0.34217331439330506</c:v>
                </c:pt>
                <c:pt idx="532">
                  <c:v>-0.34160713597062886</c:v>
                </c:pt>
                <c:pt idx="533">
                  <c:v>-0.3410033729302357</c:v>
                </c:pt>
                <c:pt idx="534">
                  <c:v>-0.34036208564792636</c:v>
                </c:pt>
                <c:pt idx="535">
                  <c:v>-0.3396833382518947</c:v>
                </c:pt>
                <c:pt idx="536">
                  <c:v>-0.33896719861631436</c:v>
                </c:pt>
                <c:pt idx="537">
                  <c:v>-0.3382137383545526</c:v>
                </c:pt>
                <c:pt idx="538">
                  <c:v>-0.33742303281200753</c:v>
                </c:pt>
                <c:pt idx="539">
                  <c:v>-0.33659516105857434</c:v>
                </c:pt>
                <c:pt idx="540">
                  <c:v>-0.33573020588073865</c:v>
                </c:pt>
                <c:pt idx="541">
                  <c:v>-0.3348282537732975</c:v>
                </c:pt>
                <c:pt idx="542">
                  <c:v>-0.33388939493070985</c:v>
                </c:pt>
                <c:pt idx="543">
                  <c:v>-0.3329137232380777</c:v>
                </c:pt>
                <c:pt idx="544">
                  <c:v>-0.33190133626175705</c:v>
                </c:pt>
                <c:pt idx="545">
                  <c:v>-0.3308523352396022</c:v>
                </c:pt>
                <c:pt idx="546">
                  <c:v>-0.32976682507084104</c:v>
                </c:pt>
                <c:pt idx="547">
                  <c:v>-0.32864491430558584</c:v>
                </c:pt>
                <c:pt idx="548">
                  <c:v>-0.3274867151339781</c:v>
                </c:pt>
                <c:pt idx="549">
                  <c:v>-0.32629234337497</c:v>
                </c:pt>
                <c:pt idx="550">
                  <c:v>-0.3250619184647421</c:v>
                </c:pt>
                <c:pt idx="551">
                  <c:v>-0.32379556344476007</c:v>
                </c:pt>
                <c:pt idx="552">
                  <c:v>-0.32249340494947054</c:v>
                </c:pt>
                <c:pt idx="553">
                  <c:v>-0.3211555731936379</c:v>
                </c:pt>
                <c:pt idx="554">
                  <c:v>-0.31978220195932294</c:v>
                </c:pt>
                <c:pt idx="555">
                  <c:v>-0.3183734285825047</c:v>
                </c:pt>
                <c:pt idx="556">
                  <c:v>-0.3169293939393468</c:v>
                </c:pt>
                <c:pt idx="557">
                  <c:v>-0.31545024243211006</c:v>
                </c:pt>
                <c:pt idx="558">
                  <c:v>-0.3139361219747129</c:v>
                </c:pt>
                <c:pt idx="559">
                  <c:v>-0.3123871839779391</c:v>
                </c:pt>
                <c:pt idx="560">
                  <c:v>-0.3108035833342975</c:v>
                </c:pt>
                <c:pt idx="561">
                  <c:v>-0.30918547840253274</c:v>
                </c:pt>
                <c:pt idx="562">
                  <c:v>-0.3075330309917899</c:v>
                </c:pt>
                <c:pt idx="563">
                  <c:v>-0.3058464063454328</c:v>
                </c:pt>
                <c:pt idx="564">
                  <c:v>-0.3041257731245207</c:v>
                </c:pt>
                <c:pt idx="565">
                  <c:v>-0.3023713033909415</c:v>
                </c:pt>
                <c:pt idx="566">
                  <c:v>-0.30058317259020695</c:v>
                </c:pt>
                <c:pt idx="567">
                  <c:v>-0.2987615595339067</c:v>
                </c:pt>
                <c:pt idx="568">
                  <c:v>-0.29690664638182857</c:v>
                </c:pt>
                <c:pt idx="569">
                  <c:v>-0.2950186186237417</c:v>
                </c:pt>
                <c:pt idx="570">
                  <c:v>-0.293097665060849</c:v>
                </c:pt>
                <c:pt idx="571">
                  <c:v>-0.2911439777869057</c:v>
                </c:pt>
                <c:pt idx="572">
                  <c:v>-0.2891577521690112</c:v>
                </c:pt>
                <c:pt idx="573">
                  <c:v>-0.2871391868280719</c:v>
                </c:pt>
                <c:pt idx="574">
                  <c:v>-0.28508848361894007</c:v>
                </c:pt>
                <c:pt idx="575">
                  <c:v>-0.28300584761022757</c:v>
                </c:pt>
                <c:pt idx="576">
                  <c:v>-0.2808914870637998</c:v>
                </c:pt>
                <c:pt idx="577">
                  <c:v>-0.2787456134139494</c:v>
                </c:pt>
                <c:pt idx="578">
                  <c:v>-0.27656844124625285</c:v>
                </c:pt>
                <c:pt idx="579">
                  <c:v>-0.2743601882761132</c:v>
                </c:pt>
                <c:pt idx="580">
                  <c:v>-0.27212107532698687</c:v>
                </c:pt>
                <c:pt idx="581">
                  <c:v>-0.269851326308303</c:v>
                </c:pt>
                <c:pt idx="582">
                  <c:v>-0.2675511681930717</c:v>
                </c:pt>
                <c:pt idx="583">
                  <c:v>-0.2652208309951881</c:v>
                </c:pt>
                <c:pt idx="584">
                  <c:v>-0.26286054774643</c:v>
                </c:pt>
                <c:pt idx="585">
                  <c:v>-0.26047055447315515</c:v>
                </c:pt>
                <c:pt idx="586">
                  <c:v>-0.2580510901726992</c:v>
                </c:pt>
                <c:pt idx="587">
                  <c:v>-0.2556023967894763</c:v>
                </c:pt>
                <c:pt idx="588">
                  <c:v>-0.25312471919078405</c:v>
                </c:pt>
                <c:pt idx="589">
                  <c:v>-0.2506183051423176</c:v>
                </c:pt>
                <c:pt idx="590">
                  <c:v>-0.24808340528339284</c:v>
                </c:pt>
                <c:pt idx="591">
                  <c:v>-0.2455202731018837</c:v>
                </c:pt>
                <c:pt idx="592">
                  <c:v>-0.24292916490887226</c:v>
                </c:pt>
                <c:pt idx="593">
                  <c:v>-0.24031033981301847</c:v>
                </c:pt>
                <c:pt idx="594">
                  <c:v>-0.23766405969464938</c:v>
                </c:pt>
                <c:pt idx="595">
                  <c:v>-0.2349905891795721</c:v>
                </c:pt>
                <c:pt idx="596">
                  <c:v>-0.23229019561261</c:v>
                </c:pt>
                <c:pt idx="597">
                  <c:v>-0.22956314903086938</c:v>
                </c:pt>
                <c:pt idx="598">
                  <c:v>-0.22680972213673573</c:v>
                </c:pt>
                <c:pt idx="599">
                  <c:v>-0.22403019027060442</c:v>
                </c:pt>
                <c:pt idx="600">
                  <c:v>-0.22122483138334553</c:v>
                </c:pt>
                <c:pt idx="601">
                  <c:v>-0.21839392600851001</c:v>
                </c:pt>
                <c:pt idx="602">
                  <c:v>-0.21553775723427623</c:v>
                </c:pt>
                <c:pt idx="603">
                  <c:v>-0.2126566106751413</c:v>
                </c:pt>
                <c:pt idx="604">
                  <c:v>-0.20975077444336063</c:v>
                </c:pt>
                <c:pt idx="605">
                  <c:v>-0.20682053912013562</c:v>
                </c:pt>
                <c:pt idx="606">
                  <c:v>-0.20386619772655679</c:v>
                </c:pt>
                <c:pt idx="607">
                  <c:v>-0.2008880456943012</c:v>
                </c:pt>
                <c:pt idx="608">
                  <c:v>-0.1978863808360909</c:v>
                </c:pt>
                <c:pt idx="609">
                  <c:v>-0.19486150331591007</c:v>
                </c:pt>
                <c:pt idx="610">
                  <c:v>-0.19181371561898997</c:v>
                </c:pt>
                <c:pt idx="611">
                  <c:v>-0.18874332252156023</c:v>
                </c:pt>
                <c:pt idx="612">
                  <c:v>-0.18565063106037244</c:v>
                </c:pt>
                <c:pt idx="613">
                  <c:v>-0.1825359505019952</c:v>
                </c:pt>
                <c:pt idx="614">
                  <c:v>-0.1793995923118889</c:v>
                </c:pt>
                <c:pt idx="615">
                  <c:v>-0.1762418701232586</c:v>
                </c:pt>
                <c:pt idx="616">
                  <c:v>-0.17306309970569222</c:v>
                </c:pt>
                <c:pt idx="617">
                  <c:v>-0.16986359893358233</c:v>
                </c:pt>
                <c:pt idx="618">
                  <c:v>-0.1666436877543399</c:v>
                </c:pt>
                <c:pt idx="619">
                  <c:v>-0.16340368815639933</c:v>
                </c:pt>
                <c:pt idx="620">
                  <c:v>-0.16014392413702094</c:v>
                </c:pt>
                <c:pt idx="621">
                  <c:v>-0.15686472166989</c:v>
                </c:pt>
                <c:pt idx="622">
                  <c:v>-0.15356640867252053</c:v>
                </c:pt>
                <c:pt idx="623">
                  <c:v>-0.15024931497346333</c:v>
                </c:pt>
                <c:pt idx="624">
                  <c:v>-0.14691377227932473</c:v>
                </c:pt>
                <c:pt idx="625">
                  <c:v>-0.14356011414159423</c:v>
                </c:pt>
                <c:pt idx="626">
                  <c:v>-0.14018867592329087</c:v>
                </c:pt>
                <c:pt idx="627">
                  <c:v>-0.136799794765427</c:v>
                </c:pt>
                <c:pt idx="628">
                  <c:v>-0.133393809553294</c:v>
                </c:pt>
                <c:pt idx="629">
                  <c:v>-0.1299710608825754</c:v>
                </c:pt>
                <c:pt idx="630">
                  <c:v>-0.1265318910252857</c:v>
                </c:pt>
              </c:numCache>
            </c:numRef>
          </c:yVal>
          <c:smooth val="0"/>
        </c:ser>
        <c:ser>
          <c:idx val="1"/>
          <c:order val="2"/>
          <c:tx>
            <c:v>太陽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'軌道作図計算'!$O$5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'軌道作図計算'!$P$5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7119162"/>
        <c:axId val="21419275"/>
      </c:scatterChart>
      <c:valAx>
        <c:axId val="47119162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9275"/>
        <c:crosses val="autoZero"/>
        <c:crossBetween val="midCat"/>
        <c:dispUnits/>
        <c:majorUnit val="1"/>
        <c:minorUnit val="0.1"/>
      </c:valAx>
      <c:valAx>
        <c:axId val="21419275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9162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12925"/>
          <c:w val="0.15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近日点・遠日点付近の視直径の比較（ﾋﾟｸｾﾙ）</a:t>
            </a:r>
          </a:p>
        </c:rich>
      </c:tx>
      <c:layout>
        <c:manualLayout>
          <c:xMode val="factor"/>
          <c:yMode val="factor"/>
          <c:x val="0.04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2"/>
          <c:w val="0.92125"/>
          <c:h val="0.81475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'視直径計算表２'!$I$3:$I$13</c:f>
              <c:strCache/>
            </c:strRef>
          </c:xVal>
          <c:yVal>
            <c:numRef>
              <c:f>'視直径計算表２'!$S$3:$S$13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8555748"/>
        <c:axId val="57239685"/>
      </c:scatterChart>
      <c:valAx>
        <c:axId val="58555748"/>
        <c:scaling>
          <c:orientation val="minMax"/>
          <c:min val="40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39685"/>
        <c:crossesAt val="1690"/>
        <c:crossBetween val="midCat"/>
        <c:dispUnits/>
      </c:valAx>
      <c:valAx>
        <c:axId val="57239685"/>
        <c:scaling>
          <c:orientation val="minMax"/>
          <c:max val="1750"/>
          <c:min val="1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視直径（ﾋﾟｸｾﾙ）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At val="4013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104775</xdr:rowOff>
    </xdr:from>
    <xdr:to>
      <xdr:col>33</xdr:col>
      <xdr:colOff>0</xdr:colOff>
      <xdr:row>32</xdr:row>
      <xdr:rowOff>76200</xdr:rowOff>
    </xdr:to>
    <xdr:graphicFrame>
      <xdr:nvGraphicFramePr>
        <xdr:cNvPr id="1" name="Chart 2"/>
        <xdr:cNvGraphicFramePr/>
      </xdr:nvGraphicFramePr>
      <xdr:xfrm>
        <a:off x="9220200" y="885825"/>
        <a:ext cx="69913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428625</xdr:rowOff>
    </xdr:from>
    <xdr:to>
      <xdr:col>11</xdr:col>
      <xdr:colOff>9525</xdr:colOff>
      <xdr:row>7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428625"/>
          <a:ext cx="3171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104775</xdr:rowOff>
    </xdr:from>
    <xdr:to>
      <xdr:col>10</xdr:col>
      <xdr:colOff>180975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381250" y="104775"/>
        <a:ext cx="4829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9525</xdr:rowOff>
    </xdr:from>
    <xdr:to>
      <xdr:col>17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19075" y="2428875"/>
        <a:ext cx="61912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676275</xdr:colOff>
      <xdr:row>14</xdr:row>
      <xdr:rowOff>123825</xdr:rowOff>
    </xdr:from>
    <xdr:to>
      <xdr:col>21</xdr:col>
      <xdr:colOff>57150</xdr:colOff>
      <xdr:row>28</xdr:row>
      <xdr:rowOff>0</xdr:rowOff>
    </xdr:to>
    <xdr:pic>
      <xdr:nvPicPr>
        <xdr:cNvPr id="1" name="Picture 1" descr="fi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571750"/>
          <a:ext cx="34956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676275</xdr:colOff>
      <xdr:row>11</xdr:row>
      <xdr:rowOff>95250</xdr:rowOff>
    </xdr:from>
    <xdr:to>
      <xdr:col>23</xdr:col>
      <xdr:colOff>638175</xdr:colOff>
      <xdr:row>14</xdr:row>
      <xdr:rowOff>104775</xdr:rowOff>
    </xdr:to>
    <xdr:pic>
      <xdr:nvPicPr>
        <xdr:cNvPr id="2" name="Picture 2" descr="coordinate-rot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2028825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zoomScalePageLayoutView="0" workbookViewId="0" topLeftCell="B1">
      <selection activeCell="K3" sqref="K3"/>
    </sheetView>
  </sheetViews>
  <sheetFormatPr defaultColWidth="9.00390625" defaultRowHeight="13.5"/>
  <cols>
    <col min="1" max="1" width="2.00390625" style="0" customWidth="1"/>
    <col min="2" max="2" width="3.25390625" style="0" customWidth="1"/>
    <col min="3" max="3" width="6.75390625" style="0" hidden="1" customWidth="1"/>
    <col min="4" max="4" width="4.875" style="0" customWidth="1"/>
    <col min="5" max="5" width="2.875" style="0" customWidth="1"/>
    <col min="6" max="6" width="2.625" style="0" customWidth="1"/>
    <col min="7" max="7" width="5.625" style="0" hidden="1" customWidth="1"/>
    <col min="8" max="9" width="3.375" style="0" hidden="1" customWidth="1"/>
    <col min="10" max="10" width="11.375" style="0" customWidth="1"/>
    <col min="11" max="11" width="8.625" style="0" customWidth="1"/>
    <col min="12" max="12" width="8.75390625" style="0" customWidth="1"/>
    <col min="13" max="13" width="8.625" style="0" customWidth="1"/>
    <col min="14" max="14" width="8.375" style="0" customWidth="1"/>
    <col min="15" max="15" width="8.50390625" style="0" customWidth="1"/>
    <col min="16" max="16" width="9.75390625" style="0" customWidth="1"/>
    <col min="17" max="17" width="8.75390625" style="0" customWidth="1"/>
    <col min="19" max="19" width="10.125" style="0" customWidth="1"/>
    <col min="20" max="20" width="12.00390625" style="0" customWidth="1"/>
    <col min="21" max="21" width="1.4921875" style="0" customWidth="1"/>
    <col min="22" max="22" width="3.50390625" style="0" customWidth="1"/>
    <col min="23" max="23" width="3.75390625" style="0" customWidth="1"/>
    <col min="24" max="24" width="3.50390625" style="0" customWidth="1"/>
  </cols>
  <sheetData>
    <row r="1" spans="3:20" ht="16.5" customHeight="1">
      <c r="C1" s="9" t="s">
        <v>7</v>
      </c>
      <c r="D1" s="35" t="s">
        <v>14</v>
      </c>
      <c r="E1" s="25"/>
      <c r="F1" s="26"/>
      <c r="G1" s="24" t="s">
        <v>6</v>
      </c>
      <c r="H1" s="25"/>
      <c r="I1" s="26"/>
      <c r="J1" s="24" t="s">
        <v>6</v>
      </c>
      <c r="K1" s="24"/>
      <c r="L1" s="25" t="s">
        <v>8</v>
      </c>
      <c r="M1" s="26"/>
      <c r="N1" s="24"/>
      <c r="O1" s="25" t="s">
        <v>9</v>
      </c>
      <c r="P1" s="26"/>
      <c r="Q1" s="24"/>
      <c r="R1" s="25" t="s">
        <v>10</v>
      </c>
      <c r="S1" s="26"/>
      <c r="T1" s="111" t="s">
        <v>11</v>
      </c>
    </row>
    <row r="2" spans="2:20" ht="31.5" customHeight="1" thickBot="1">
      <c r="B2" t="s">
        <v>13</v>
      </c>
      <c r="C2" s="10" t="s">
        <v>5</v>
      </c>
      <c r="D2" s="28" t="s">
        <v>2</v>
      </c>
      <c r="E2" s="106" t="s">
        <v>0</v>
      </c>
      <c r="F2" s="107" t="s">
        <v>1</v>
      </c>
      <c r="G2" s="108"/>
      <c r="H2" s="106" t="s">
        <v>0</v>
      </c>
      <c r="I2" s="107" t="s">
        <v>1</v>
      </c>
      <c r="J2" s="106" t="s">
        <v>12</v>
      </c>
      <c r="K2" s="109" t="s">
        <v>26</v>
      </c>
      <c r="L2" s="110" t="s">
        <v>3</v>
      </c>
      <c r="M2" s="50" t="s">
        <v>4</v>
      </c>
      <c r="N2" s="109" t="s">
        <v>26</v>
      </c>
      <c r="O2" s="110" t="s">
        <v>3</v>
      </c>
      <c r="P2" s="50" t="s">
        <v>4</v>
      </c>
      <c r="Q2" s="109" t="s">
        <v>26</v>
      </c>
      <c r="R2" s="110" t="s">
        <v>3</v>
      </c>
      <c r="S2" s="50" t="s">
        <v>4</v>
      </c>
      <c r="T2" s="112" t="s">
        <v>46</v>
      </c>
    </row>
    <row r="3" spans="2:20" ht="13.5">
      <c r="B3">
        <v>1</v>
      </c>
      <c r="C3" s="6">
        <v>40140</v>
      </c>
      <c r="D3" s="51">
        <v>2009</v>
      </c>
      <c r="E3" s="52">
        <v>11</v>
      </c>
      <c r="F3" s="53">
        <v>23</v>
      </c>
      <c r="G3" s="54">
        <v>2009</v>
      </c>
      <c r="H3" s="54">
        <v>11</v>
      </c>
      <c r="I3" s="54">
        <v>23</v>
      </c>
      <c r="J3" s="55">
        <v>40140</v>
      </c>
      <c r="K3" s="56"/>
      <c r="L3" s="57"/>
      <c r="M3" s="58">
        <f ca="1">IF(CELL("type",K3)="l",0,IF(CELL("type",L3)="l",0,ABS(L3-K3)))</f>
        <v>0</v>
      </c>
      <c r="N3" s="56"/>
      <c r="O3" s="57"/>
      <c r="P3" s="58">
        <f ca="1">IF(CELL("type",N3)="l",0,IF(CELL("type",O3)="l",0,ABS(O3-N3)))</f>
        <v>0</v>
      </c>
      <c r="Q3" s="56"/>
      <c r="R3" s="57"/>
      <c r="S3" s="58">
        <f ca="1">IF(CELL("type",Q3)="l",0,IF(CELL("type",R3)="l",0,ABS(R3-Q3)))</f>
        <v>0</v>
      </c>
      <c r="T3" s="59">
        <f ca="1">IF((Q3="")*AND(N3=""),M3,IF((Q3="")*AND(CELL("type",N3)="v")*AND(CELL("type",K3)="v"),AVERAGE(M3,P3),AVERAGE(S3,M3,P3)))</f>
        <v>0</v>
      </c>
    </row>
    <row r="4" spans="2:20" ht="13.5">
      <c r="B4">
        <v>2</v>
      </c>
      <c r="C4" s="6">
        <v>40150</v>
      </c>
      <c r="D4" s="60">
        <v>2009</v>
      </c>
      <c r="E4" s="61">
        <v>12</v>
      </c>
      <c r="F4" s="62">
        <v>3</v>
      </c>
      <c r="G4" s="63">
        <v>2009</v>
      </c>
      <c r="H4" s="63">
        <v>12</v>
      </c>
      <c r="I4" s="63">
        <v>2</v>
      </c>
      <c r="J4" s="64">
        <v>40149</v>
      </c>
      <c r="K4" s="65"/>
      <c r="L4" s="66"/>
      <c r="M4" s="67">
        <f aca="true" ca="1" t="shared" si="0" ref="M4:M48">IF(CELL("type",K4)="l",0,IF(CELL("type",L4)="l",0,ABS(L4-K4)))</f>
        <v>0</v>
      </c>
      <c r="N4" s="65"/>
      <c r="O4" s="66"/>
      <c r="P4" s="67">
        <f aca="true" ca="1" t="shared" si="1" ref="P4:P48">IF(CELL("type",N4)="l",0,IF(CELL("type",O4)="l",0,ABS(O4-N4)))</f>
        <v>0</v>
      </c>
      <c r="Q4" s="65"/>
      <c r="R4" s="66"/>
      <c r="S4" s="67">
        <f aca="true" ca="1" t="shared" si="2" ref="S4:S48">IF(CELL("type",Q4)="l",0,IF(CELL("type",R4)="l",0,ABS(R4-Q4)))</f>
        <v>0</v>
      </c>
      <c r="T4" s="68">
        <f ca="1">IF((Q4="")*AND(N4=""),M4,IF((Q4="")*AND(CELL("type",N4)="v")*AND(CELL("type",K4)="v"),AVERAGE(M4,P4),AVERAGE(S4,M4,P4)))</f>
        <v>0</v>
      </c>
    </row>
    <row r="5" spans="2:20" ht="13.5">
      <c r="B5">
        <v>3</v>
      </c>
      <c r="C5" s="6">
        <v>40160</v>
      </c>
      <c r="D5" s="60">
        <v>2009</v>
      </c>
      <c r="E5" s="61">
        <v>12</v>
      </c>
      <c r="F5" s="62">
        <v>13</v>
      </c>
      <c r="G5" s="63">
        <v>2009</v>
      </c>
      <c r="H5" s="63">
        <v>12</v>
      </c>
      <c r="I5" s="63">
        <v>14</v>
      </c>
      <c r="J5" s="64">
        <v>40161</v>
      </c>
      <c r="K5" s="65"/>
      <c r="L5" s="66"/>
      <c r="M5" s="67">
        <f ca="1" t="shared" si="0"/>
        <v>0</v>
      </c>
      <c r="N5" s="65"/>
      <c r="O5" s="66"/>
      <c r="P5" s="67">
        <f ca="1" t="shared" si="1"/>
        <v>0</v>
      </c>
      <c r="Q5" s="65"/>
      <c r="R5" s="66"/>
      <c r="S5" s="67">
        <f ca="1" t="shared" si="2"/>
        <v>0</v>
      </c>
      <c r="T5" s="68">
        <f ca="1">IF((Q5="")*AND(N5=""),M5,IF((Q5="")*AND(CELL("type",N5)="v")*AND(CELL("type",K5)="v"),AVERAGE(M5,P5),AVERAGE(S5,M5,P5)))</f>
        <v>0</v>
      </c>
    </row>
    <row r="6" spans="2:20" ht="13.5">
      <c r="B6">
        <v>4</v>
      </c>
      <c r="C6" s="6">
        <v>40170</v>
      </c>
      <c r="D6" s="60">
        <v>2009</v>
      </c>
      <c r="E6" s="61">
        <v>12</v>
      </c>
      <c r="F6" s="62">
        <v>23</v>
      </c>
      <c r="G6" s="63">
        <v>2009</v>
      </c>
      <c r="H6" s="63">
        <v>12</v>
      </c>
      <c r="I6" s="63">
        <v>23</v>
      </c>
      <c r="J6" s="64">
        <v>40170</v>
      </c>
      <c r="K6" s="65"/>
      <c r="L6" s="66"/>
      <c r="M6" s="67">
        <f ca="1" t="shared" si="0"/>
        <v>0</v>
      </c>
      <c r="N6" s="65"/>
      <c r="O6" s="69"/>
      <c r="P6" s="67">
        <f ca="1" t="shared" si="1"/>
        <v>0</v>
      </c>
      <c r="Q6" s="65"/>
      <c r="R6" s="66"/>
      <c r="S6" s="67">
        <f ca="1" t="shared" si="2"/>
        <v>0</v>
      </c>
      <c r="T6" s="68">
        <f aca="true" ca="1" t="shared" si="3" ref="T6:T46">IF((Q6="")*AND(N6=""),M6,IF((Q6="")*AND(CELL("type",N6)="v")*AND(CELL("type",K6)="v"),AVERAGE(M6,P6),AVERAGE(S6,M6,P6)))</f>
        <v>0</v>
      </c>
    </row>
    <row r="7" spans="2:20" ht="13.5">
      <c r="B7">
        <v>5</v>
      </c>
      <c r="C7" s="11">
        <v>40180</v>
      </c>
      <c r="D7" s="60">
        <v>2010</v>
      </c>
      <c r="E7" s="61">
        <v>1</v>
      </c>
      <c r="F7" s="62">
        <v>2</v>
      </c>
      <c r="G7" s="70">
        <v>2010</v>
      </c>
      <c r="H7" s="70">
        <v>1</v>
      </c>
      <c r="I7" s="70">
        <v>2</v>
      </c>
      <c r="J7" s="64">
        <v>40180</v>
      </c>
      <c r="K7" s="65"/>
      <c r="L7" s="66"/>
      <c r="M7" s="67">
        <f ca="1" t="shared" si="0"/>
        <v>0</v>
      </c>
      <c r="N7" s="65"/>
      <c r="O7" s="69"/>
      <c r="P7" s="67">
        <f ca="1" t="shared" si="1"/>
        <v>0</v>
      </c>
      <c r="Q7" s="65"/>
      <c r="R7" s="66"/>
      <c r="S7" s="67">
        <f ca="1" t="shared" si="2"/>
        <v>0</v>
      </c>
      <c r="T7" s="68">
        <f ca="1" t="shared" si="3"/>
        <v>0</v>
      </c>
    </row>
    <row r="8" spans="2:20" ht="13.5">
      <c r="B8">
        <v>6</v>
      </c>
      <c r="C8" s="6">
        <v>40190</v>
      </c>
      <c r="D8" s="60">
        <v>2010</v>
      </c>
      <c r="E8" s="61">
        <v>1</v>
      </c>
      <c r="F8" s="62">
        <v>12</v>
      </c>
      <c r="G8" s="63">
        <v>2010</v>
      </c>
      <c r="H8" s="63">
        <v>1</v>
      </c>
      <c r="I8" s="63">
        <v>15</v>
      </c>
      <c r="J8" s="64">
        <v>40193</v>
      </c>
      <c r="K8" s="65"/>
      <c r="L8" s="69"/>
      <c r="M8" s="67">
        <f ca="1" t="shared" si="0"/>
        <v>0</v>
      </c>
      <c r="N8" s="65"/>
      <c r="O8" s="69"/>
      <c r="P8" s="67">
        <f ca="1" t="shared" si="1"/>
        <v>0</v>
      </c>
      <c r="Q8" s="65"/>
      <c r="R8" s="69"/>
      <c r="S8" s="67">
        <f ca="1" t="shared" si="2"/>
        <v>0</v>
      </c>
      <c r="T8" s="68">
        <f ca="1" t="shared" si="3"/>
        <v>0</v>
      </c>
    </row>
    <row r="9" spans="2:20" ht="13.5">
      <c r="B9">
        <v>7</v>
      </c>
      <c r="C9" s="6">
        <v>40200</v>
      </c>
      <c r="D9" s="60">
        <v>2010</v>
      </c>
      <c r="E9" s="61">
        <v>1</v>
      </c>
      <c r="F9" s="62">
        <v>22</v>
      </c>
      <c r="G9" s="63">
        <v>2010</v>
      </c>
      <c r="H9" s="63">
        <v>1</v>
      </c>
      <c r="I9" s="63">
        <v>23</v>
      </c>
      <c r="J9" s="64">
        <v>40201</v>
      </c>
      <c r="K9" s="65"/>
      <c r="L9" s="69"/>
      <c r="M9" s="67">
        <f ca="1" t="shared" si="0"/>
        <v>0</v>
      </c>
      <c r="N9" s="65"/>
      <c r="O9" s="69"/>
      <c r="P9" s="67">
        <f ca="1" t="shared" si="1"/>
        <v>0</v>
      </c>
      <c r="Q9" s="65"/>
      <c r="R9" s="69"/>
      <c r="S9" s="67">
        <f ca="1" t="shared" si="2"/>
        <v>0</v>
      </c>
      <c r="T9" s="68">
        <f ca="1" t="shared" si="3"/>
        <v>0</v>
      </c>
    </row>
    <row r="10" spans="2:20" ht="13.5">
      <c r="B10">
        <v>8</v>
      </c>
      <c r="C10" s="6">
        <v>40210</v>
      </c>
      <c r="D10" s="60">
        <v>2010</v>
      </c>
      <c r="E10" s="61">
        <v>2</v>
      </c>
      <c r="F10" s="62">
        <v>1</v>
      </c>
      <c r="G10" s="63">
        <v>2010</v>
      </c>
      <c r="H10" s="63">
        <v>2</v>
      </c>
      <c r="I10" s="63">
        <v>5</v>
      </c>
      <c r="J10" s="64">
        <v>40214</v>
      </c>
      <c r="K10" s="65"/>
      <c r="L10" s="69"/>
      <c r="M10" s="67">
        <f ca="1" t="shared" si="0"/>
        <v>0</v>
      </c>
      <c r="N10" s="65"/>
      <c r="O10" s="66"/>
      <c r="P10" s="67">
        <f ca="1" t="shared" si="1"/>
        <v>0</v>
      </c>
      <c r="Q10" s="65"/>
      <c r="R10" s="69"/>
      <c r="S10" s="67">
        <f ca="1" t="shared" si="2"/>
        <v>0</v>
      </c>
      <c r="T10" s="68">
        <f ca="1" t="shared" si="3"/>
        <v>0</v>
      </c>
    </row>
    <row r="11" spans="2:20" ht="13.5">
      <c r="B11">
        <v>9</v>
      </c>
      <c r="C11" s="6">
        <v>40220</v>
      </c>
      <c r="D11" s="60">
        <v>2010</v>
      </c>
      <c r="E11" s="61">
        <v>2</v>
      </c>
      <c r="F11" s="62">
        <v>11</v>
      </c>
      <c r="G11" s="63">
        <v>2010</v>
      </c>
      <c r="H11" s="63">
        <v>2</v>
      </c>
      <c r="I11" s="63">
        <v>14</v>
      </c>
      <c r="J11" s="64">
        <v>40223</v>
      </c>
      <c r="K11" s="65"/>
      <c r="L11" s="69"/>
      <c r="M11" s="67">
        <f ca="1" t="shared" si="0"/>
        <v>0</v>
      </c>
      <c r="N11" s="65"/>
      <c r="O11" s="66"/>
      <c r="P11" s="67">
        <f ca="1" t="shared" si="1"/>
        <v>0</v>
      </c>
      <c r="Q11" s="65"/>
      <c r="R11" s="69"/>
      <c r="S11" s="67">
        <f ca="1" t="shared" si="2"/>
        <v>0</v>
      </c>
      <c r="T11" s="68">
        <f ca="1" t="shared" si="3"/>
        <v>0</v>
      </c>
    </row>
    <row r="12" spans="2:20" ht="13.5">
      <c r="B12">
        <v>10</v>
      </c>
      <c r="C12" s="6">
        <v>40230</v>
      </c>
      <c r="D12" s="60">
        <v>2010</v>
      </c>
      <c r="E12" s="61">
        <v>2</v>
      </c>
      <c r="F12" s="62">
        <v>21</v>
      </c>
      <c r="G12" s="63">
        <v>2010</v>
      </c>
      <c r="H12" s="63">
        <v>2</v>
      </c>
      <c r="I12" s="63">
        <v>21</v>
      </c>
      <c r="J12" s="64">
        <v>40230</v>
      </c>
      <c r="K12" s="65"/>
      <c r="L12" s="69"/>
      <c r="M12" s="67">
        <f ca="1" t="shared" si="0"/>
        <v>0</v>
      </c>
      <c r="N12" s="65"/>
      <c r="O12" s="66"/>
      <c r="P12" s="67">
        <f ca="1" t="shared" si="1"/>
        <v>0</v>
      </c>
      <c r="Q12" s="65"/>
      <c r="R12" s="69"/>
      <c r="S12" s="67">
        <f ca="1" t="shared" si="2"/>
        <v>0</v>
      </c>
      <c r="T12" s="68">
        <f ca="1" t="shared" si="3"/>
        <v>0</v>
      </c>
    </row>
    <row r="13" spans="2:20" ht="13.5">
      <c r="B13">
        <v>11</v>
      </c>
      <c r="C13" s="6">
        <v>40240</v>
      </c>
      <c r="D13" s="60">
        <v>2010</v>
      </c>
      <c r="E13" s="61">
        <v>3</v>
      </c>
      <c r="F13" s="62">
        <v>3</v>
      </c>
      <c r="G13" s="63">
        <v>2010</v>
      </c>
      <c r="H13" s="63">
        <v>3</v>
      </c>
      <c r="I13" s="63">
        <v>3</v>
      </c>
      <c r="J13" s="64">
        <v>40240</v>
      </c>
      <c r="K13" s="65"/>
      <c r="L13" s="69"/>
      <c r="M13" s="67">
        <f ca="1" t="shared" si="0"/>
        <v>0</v>
      </c>
      <c r="N13" s="65"/>
      <c r="O13" s="66"/>
      <c r="P13" s="67">
        <f ca="1" t="shared" si="1"/>
        <v>0</v>
      </c>
      <c r="Q13" s="65"/>
      <c r="R13" s="69"/>
      <c r="S13" s="67">
        <f ca="1" t="shared" si="2"/>
        <v>0</v>
      </c>
      <c r="T13" s="68">
        <f ca="1" t="shared" si="3"/>
        <v>0</v>
      </c>
    </row>
    <row r="14" spans="2:20" ht="13.5">
      <c r="B14">
        <v>12</v>
      </c>
      <c r="C14" s="6">
        <v>40250</v>
      </c>
      <c r="D14" s="60">
        <v>2010</v>
      </c>
      <c r="E14" s="61">
        <v>3</v>
      </c>
      <c r="F14" s="62">
        <v>13</v>
      </c>
      <c r="G14" s="63">
        <v>2010</v>
      </c>
      <c r="H14" s="63">
        <v>3</v>
      </c>
      <c r="I14" s="63">
        <v>13</v>
      </c>
      <c r="J14" s="64">
        <v>40250</v>
      </c>
      <c r="K14" s="65"/>
      <c r="L14" s="69"/>
      <c r="M14" s="67">
        <f ca="1" t="shared" si="0"/>
        <v>0</v>
      </c>
      <c r="N14" s="65"/>
      <c r="O14" s="66"/>
      <c r="P14" s="67">
        <f ca="1" t="shared" si="1"/>
        <v>0</v>
      </c>
      <c r="Q14" s="65"/>
      <c r="R14" s="69"/>
      <c r="S14" s="67">
        <f ca="1" t="shared" si="2"/>
        <v>0</v>
      </c>
      <c r="T14" s="68">
        <f ca="1" t="shared" si="3"/>
        <v>0</v>
      </c>
    </row>
    <row r="15" spans="2:20" ht="13.5">
      <c r="B15">
        <v>13</v>
      </c>
      <c r="C15" s="6">
        <v>40260</v>
      </c>
      <c r="D15" s="60">
        <v>2010</v>
      </c>
      <c r="E15" s="61">
        <v>3</v>
      </c>
      <c r="F15" s="62">
        <v>23</v>
      </c>
      <c r="G15" s="63">
        <v>2010</v>
      </c>
      <c r="H15" s="63">
        <v>3</v>
      </c>
      <c r="I15" s="63">
        <v>23</v>
      </c>
      <c r="J15" s="64">
        <v>40260</v>
      </c>
      <c r="K15" s="65"/>
      <c r="L15" s="69"/>
      <c r="M15" s="67">
        <f ca="1" t="shared" si="0"/>
        <v>0</v>
      </c>
      <c r="N15" s="65"/>
      <c r="O15" s="66"/>
      <c r="P15" s="67">
        <f ca="1" t="shared" si="1"/>
        <v>0</v>
      </c>
      <c r="Q15" s="65"/>
      <c r="R15" s="69"/>
      <c r="S15" s="67">
        <f ca="1" t="shared" si="2"/>
        <v>0</v>
      </c>
      <c r="T15" s="68">
        <f ca="1" t="shared" si="3"/>
        <v>0</v>
      </c>
    </row>
    <row r="16" spans="2:20" ht="13.5">
      <c r="B16">
        <v>14</v>
      </c>
      <c r="C16" s="6">
        <v>40270</v>
      </c>
      <c r="D16" s="60">
        <v>2010</v>
      </c>
      <c r="E16" s="61">
        <v>4</v>
      </c>
      <c r="F16" s="62">
        <v>2</v>
      </c>
      <c r="G16" s="63">
        <v>2010</v>
      </c>
      <c r="H16" s="63">
        <v>4</v>
      </c>
      <c r="I16" s="63">
        <v>3</v>
      </c>
      <c r="J16" s="64">
        <v>40271</v>
      </c>
      <c r="K16" s="65"/>
      <c r="L16" s="69"/>
      <c r="M16" s="67">
        <f ca="1" t="shared" si="0"/>
        <v>0</v>
      </c>
      <c r="N16" s="65"/>
      <c r="O16" s="66"/>
      <c r="P16" s="67">
        <f ca="1" t="shared" si="1"/>
        <v>0</v>
      </c>
      <c r="Q16" s="65"/>
      <c r="R16" s="69"/>
      <c r="S16" s="67">
        <f ca="1" t="shared" si="2"/>
        <v>0</v>
      </c>
      <c r="T16" s="68">
        <f ca="1" t="shared" si="3"/>
        <v>0</v>
      </c>
    </row>
    <row r="17" spans="2:20" ht="13.5">
      <c r="B17">
        <v>15</v>
      </c>
      <c r="C17" s="6">
        <v>40280</v>
      </c>
      <c r="D17" s="60">
        <v>2010</v>
      </c>
      <c r="E17" s="61">
        <v>4</v>
      </c>
      <c r="F17" s="62">
        <v>12</v>
      </c>
      <c r="G17" s="63">
        <v>2010</v>
      </c>
      <c r="H17" s="63">
        <v>4</v>
      </c>
      <c r="I17" s="63">
        <v>13</v>
      </c>
      <c r="J17" s="64">
        <v>40281</v>
      </c>
      <c r="K17" s="65"/>
      <c r="L17" s="69"/>
      <c r="M17" s="67">
        <f ca="1" t="shared" si="0"/>
        <v>0</v>
      </c>
      <c r="N17" s="65"/>
      <c r="O17" s="66"/>
      <c r="P17" s="67">
        <f ca="1" t="shared" si="1"/>
        <v>0</v>
      </c>
      <c r="Q17" s="65"/>
      <c r="R17" s="69"/>
      <c r="S17" s="67">
        <f ca="1" t="shared" si="2"/>
        <v>0</v>
      </c>
      <c r="T17" s="68">
        <f ca="1" t="shared" si="3"/>
        <v>0</v>
      </c>
    </row>
    <row r="18" spans="2:20" ht="13.5">
      <c r="B18">
        <v>16</v>
      </c>
      <c r="C18" s="6">
        <v>40290</v>
      </c>
      <c r="D18" s="60">
        <v>2010</v>
      </c>
      <c r="E18" s="61">
        <v>4</v>
      </c>
      <c r="F18" s="62">
        <v>22</v>
      </c>
      <c r="G18" s="63">
        <v>2010</v>
      </c>
      <c r="H18" s="63">
        <v>4</v>
      </c>
      <c r="I18" s="63">
        <v>24</v>
      </c>
      <c r="J18" s="64">
        <v>40292</v>
      </c>
      <c r="K18" s="65"/>
      <c r="L18" s="69"/>
      <c r="M18" s="67">
        <f ca="1" t="shared" si="0"/>
        <v>0</v>
      </c>
      <c r="N18" s="65"/>
      <c r="O18" s="66"/>
      <c r="P18" s="67">
        <f ca="1" t="shared" si="1"/>
        <v>0</v>
      </c>
      <c r="Q18" s="65"/>
      <c r="R18" s="69"/>
      <c r="S18" s="67">
        <f ca="1" t="shared" si="2"/>
        <v>0</v>
      </c>
      <c r="T18" s="68">
        <f ca="1" t="shared" si="3"/>
        <v>0</v>
      </c>
    </row>
    <row r="19" spans="2:20" ht="13.5">
      <c r="B19">
        <v>17</v>
      </c>
      <c r="C19" s="6">
        <v>40300</v>
      </c>
      <c r="D19" s="60">
        <v>2010</v>
      </c>
      <c r="E19" s="61">
        <v>5</v>
      </c>
      <c r="F19" s="62">
        <v>2</v>
      </c>
      <c r="G19" s="63">
        <v>2010</v>
      </c>
      <c r="H19" s="63">
        <v>5</v>
      </c>
      <c r="I19" s="63">
        <v>2</v>
      </c>
      <c r="J19" s="64">
        <v>40300</v>
      </c>
      <c r="K19" s="65"/>
      <c r="L19" s="69"/>
      <c r="M19" s="67">
        <f ca="1" t="shared" si="0"/>
        <v>0</v>
      </c>
      <c r="N19" s="65"/>
      <c r="O19" s="66"/>
      <c r="P19" s="67">
        <f ca="1" t="shared" si="1"/>
        <v>0</v>
      </c>
      <c r="Q19" s="65"/>
      <c r="R19" s="69"/>
      <c r="S19" s="67">
        <f ca="1" t="shared" si="2"/>
        <v>0</v>
      </c>
      <c r="T19" s="68">
        <f ca="1" t="shared" si="3"/>
        <v>0</v>
      </c>
    </row>
    <row r="20" spans="2:20" ht="13.5">
      <c r="B20">
        <v>18</v>
      </c>
      <c r="C20" s="6">
        <v>40310</v>
      </c>
      <c r="D20" s="60">
        <v>2010</v>
      </c>
      <c r="E20" s="61">
        <v>5</v>
      </c>
      <c r="F20" s="62">
        <v>12</v>
      </c>
      <c r="G20" s="63">
        <v>2010</v>
      </c>
      <c r="H20" s="71">
        <v>5</v>
      </c>
      <c r="I20" s="63">
        <v>12</v>
      </c>
      <c r="J20" s="64">
        <v>40310</v>
      </c>
      <c r="K20" s="65"/>
      <c r="L20" s="69"/>
      <c r="M20" s="67">
        <f ca="1" t="shared" si="0"/>
        <v>0</v>
      </c>
      <c r="N20" s="65"/>
      <c r="O20" s="66"/>
      <c r="P20" s="67">
        <f ca="1" t="shared" si="1"/>
        <v>0</v>
      </c>
      <c r="Q20" s="65"/>
      <c r="R20" s="69"/>
      <c r="S20" s="67">
        <f ca="1" t="shared" si="2"/>
        <v>0</v>
      </c>
      <c r="T20" s="68">
        <f ca="1" t="shared" si="3"/>
        <v>0</v>
      </c>
    </row>
    <row r="21" spans="2:20" ht="13.5">
      <c r="B21">
        <v>19</v>
      </c>
      <c r="C21" s="6">
        <v>40320</v>
      </c>
      <c r="D21" s="60">
        <v>2010</v>
      </c>
      <c r="E21" s="61">
        <v>5</v>
      </c>
      <c r="F21" s="62">
        <v>22</v>
      </c>
      <c r="G21" s="63">
        <v>2010</v>
      </c>
      <c r="H21" s="63">
        <v>5</v>
      </c>
      <c r="I21" s="63">
        <v>21</v>
      </c>
      <c r="J21" s="64">
        <v>40319</v>
      </c>
      <c r="K21" s="65"/>
      <c r="L21" s="69"/>
      <c r="M21" s="67">
        <f ca="1" t="shared" si="0"/>
        <v>0</v>
      </c>
      <c r="N21" s="65"/>
      <c r="O21" s="66"/>
      <c r="P21" s="67">
        <f ca="1" t="shared" si="1"/>
        <v>0</v>
      </c>
      <c r="Q21" s="65"/>
      <c r="R21" s="69"/>
      <c r="S21" s="67">
        <f ca="1" t="shared" si="2"/>
        <v>0</v>
      </c>
      <c r="T21" s="68">
        <f ca="1" t="shared" si="3"/>
        <v>0</v>
      </c>
    </row>
    <row r="22" spans="2:20" ht="13.5">
      <c r="B22">
        <v>20</v>
      </c>
      <c r="C22" s="6">
        <v>40330</v>
      </c>
      <c r="D22" s="60">
        <v>2010</v>
      </c>
      <c r="E22" s="61">
        <v>6</v>
      </c>
      <c r="F22" s="62">
        <v>1</v>
      </c>
      <c r="G22" s="63">
        <v>2010</v>
      </c>
      <c r="H22" s="63">
        <v>6</v>
      </c>
      <c r="I22" s="63">
        <v>1</v>
      </c>
      <c r="J22" s="64">
        <v>40330</v>
      </c>
      <c r="K22" s="65"/>
      <c r="L22" s="69"/>
      <c r="M22" s="67">
        <f ca="1" t="shared" si="0"/>
        <v>0</v>
      </c>
      <c r="N22" s="65"/>
      <c r="O22" s="66"/>
      <c r="P22" s="67">
        <f ca="1" t="shared" si="1"/>
        <v>0</v>
      </c>
      <c r="Q22" s="65"/>
      <c r="R22" s="69"/>
      <c r="S22" s="67">
        <f ca="1" t="shared" si="2"/>
        <v>0</v>
      </c>
      <c r="T22" s="68">
        <f ca="1" t="shared" si="3"/>
        <v>0</v>
      </c>
    </row>
    <row r="23" spans="2:20" ht="13.5">
      <c r="B23">
        <v>21</v>
      </c>
      <c r="C23" s="6">
        <v>40340</v>
      </c>
      <c r="D23" s="60">
        <v>2010</v>
      </c>
      <c r="E23" s="61">
        <v>6</v>
      </c>
      <c r="F23" s="62">
        <v>11</v>
      </c>
      <c r="G23" s="63">
        <v>2010</v>
      </c>
      <c r="H23" s="63">
        <v>6</v>
      </c>
      <c r="I23" s="63">
        <v>11</v>
      </c>
      <c r="J23" s="64">
        <v>40340</v>
      </c>
      <c r="K23" s="65"/>
      <c r="L23" s="69"/>
      <c r="M23" s="67">
        <f ca="1" t="shared" si="0"/>
        <v>0</v>
      </c>
      <c r="N23" s="65"/>
      <c r="O23" s="66"/>
      <c r="P23" s="67">
        <f ca="1" t="shared" si="1"/>
        <v>0</v>
      </c>
      <c r="Q23" s="65"/>
      <c r="R23" s="69"/>
      <c r="S23" s="67">
        <f ca="1" t="shared" si="2"/>
        <v>0</v>
      </c>
      <c r="T23" s="68">
        <f ca="1" t="shared" si="3"/>
        <v>0</v>
      </c>
    </row>
    <row r="24" spans="2:20" ht="13.5">
      <c r="B24">
        <v>22</v>
      </c>
      <c r="C24" s="6">
        <v>40350</v>
      </c>
      <c r="D24" s="60">
        <v>2010</v>
      </c>
      <c r="E24" s="61">
        <v>6</v>
      </c>
      <c r="F24" s="62">
        <v>21</v>
      </c>
      <c r="G24" s="63">
        <v>2010</v>
      </c>
      <c r="H24" s="63">
        <v>6</v>
      </c>
      <c r="I24" s="63">
        <v>21</v>
      </c>
      <c r="J24" s="64">
        <v>40350</v>
      </c>
      <c r="K24" s="65"/>
      <c r="L24" s="69"/>
      <c r="M24" s="67">
        <f ca="1" t="shared" si="0"/>
        <v>0</v>
      </c>
      <c r="N24" s="65"/>
      <c r="O24" s="69"/>
      <c r="P24" s="67">
        <f ca="1" t="shared" si="1"/>
        <v>0</v>
      </c>
      <c r="Q24" s="65"/>
      <c r="R24" s="69"/>
      <c r="S24" s="67">
        <f ca="1" t="shared" si="2"/>
        <v>0</v>
      </c>
      <c r="T24" s="68">
        <f ca="1" t="shared" si="3"/>
        <v>0</v>
      </c>
    </row>
    <row r="25" spans="2:20" ht="13.5">
      <c r="B25">
        <v>23</v>
      </c>
      <c r="C25" s="6">
        <v>40360</v>
      </c>
      <c r="D25" s="60">
        <v>2010</v>
      </c>
      <c r="E25" s="61">
        <v>7</v>
      </c>
      <c r="F25" s="62">
        <v>1</v>
      </c>
      <c r="G25" s="63">
        <v>2010</v>
      </c>
      <c r="H25" s="63">
        <v>7</v>
      </c>
      <c r="I25" s="63">
        <v>4</v>
      </c>
      <c r="J25" s="64">
        <v>40363</v>
      </c>
      <c r="K25" s="65"/>
      <c r="L25" s="69"/>
      <c r="M25" s="67">
        <f ca="1" t="shared" si="0"/>
        <v>0</v>
      </c>
      <c r="N25" s="65"/>
      <c r="O25" s="69"/>
      <c r="P25" s="67">
        <f ca="1" t="shared" si="1"/>
        <v>0</v>
      </c>
      <c r="Q25" s="65"/>
      <c r="R25" s="69"/>
      <c r="S25" s="67">
        <f ca="1" t="shared" si="2"/>
        <v>0</v>
      </c>
      <c r="T25" s="68">
        <f ca="1" t="shared" si="3"/>
        <v>0</v>
      </c>
    </row>
    <row r="26" spans="2:20" ht="13.5">
      <c r="B26">
        <v>24</v>
      </c>
      <c r="C26" s="11">
        <v>40370</v>
      </c>
      <c r="D26" s="60">
        <v>2010</v>
      </c>
      <c r="E26" s="61">
        <v>7</v>
      </c>
      <c r="F26" s="62">
        <v>11</v>
      </c>
      <c r="G26" s="72">
        <v>2010</v>
      </c>
      <c r="H26" s="72">
        <v>7</v>
      </c>
      <c r="I26" s="72">
        <v>10</v>
      </c>
      <c r="J26" s="64">
        <v>40369</v>
      </c>
      <c r="K26" s="65"/>
      <c r="L26" s="69"/>
      <c r="M26" s="67">
        <f ca="1" t="shared" si="0"/>
        <v>0</v>
      </c>
      <c r="N26" s="65"/>
      <c r="O26" s="69"/>
      <c r="P26" s="67">
        <f ca="1" t="shared" si="1"/>
        <v>0</v>
      </c>
      <c r="Q26" s="65"/>
      <c r="R26" s="69"/>
      <c r="S26" s="67">
        <f ca="1" t="shared" si="2"/>
        <v>0</v>
      </c>
      <c r="T26" s="68">
        <f ca="1" t="shared" si="3"/>
        <v>0</v>
      </c>
    </row>
    <row r="27" spans="2:20" ht="13.5">
      <c r="B27">
        <v>25</v>
      </c>
      <c r="C27" s="6">
        <v>40380</v>
      </c>
      <c r="D27" s="60">
        <v>2010</v>
      </c>
      <c r="E27" s="61">
        <v>7</v>
      </c>
      <c r="F27" s="62">
        <v>21</v>
      </c>
      <c r="G27" s="63">
        <v>2010</v>
      </c>
      <c r="H27" s="63">
        <v>7</v>
      </c>
      <c r="I27" s="63">
        <v>21</v>
      </c>
      <c r="J27" s="64">
        <v>40380</v>
      </c>
      <c r="K27" s="65"/>
      <c r="L27" s="69"/>
      <c r="M27" s="67">
        <f ca="1" t="shared" si="0"/>
        <v>0</v>
      </c>
      <c r="N27" s="65"/>
      <c r="O27" s="69"/>
      <c r="P27" s="67">
        <f ca="1" t="shared" si="1"/>
        <v>0</v>
      </c>
      <c r="Q27" s="65"/>
      <c r="R27" s="69"/>
      <c r="S27" s="67">
        <f ca="1" t="shared" si="2"/>
        <v>0</v>
      </c>
      <c r="T27" s="68">
        <f ca="1" t="shared" si="3"/>
        <v>0</v>
      </c>
    </row>
    <row r="28" spans="2:20" ht="13.5">
      <c r="B28">
        <v>26</v>
      </c>
      <c r="C28" s="6">
        <v>40390</v>
      </c>
      <c r="D28" s="60">
        <v>2010</v>
      </c>
      <c r="E28" s="61">
        <v>7</v>
      </c>
      <c r="F28" s="62">
        <v>31</v>
      </c>
      <c r="G28" s="63">
        <v>2010</v>
      </c>
      <c r="H28" s="63">
        <v>7</v>
      </c>
      <c r="I28" s="63">
        <v>31</v>
      </c>
      <c r="J28" s="64">
        <v>40390</v>
      </c>
      <c r="K28" s="65"/>
      <c r="L28" s="69"/>
      <c r="M28" s="67">
        <f ca="1" t="shared" si="0"/>
        <v>0</v>
      </c>
      <c r="N28" s="65"/>
      <c r="O28" s="69"/>
      <c r="P28" s="67">
        <f ca="1" t="shared" si="1"/>
        <v>0</v>
      </c>
      <c r="Q28" s="65"/>
      <c r="R28" s="69"/>
      <c r="S28" s="67">
        <f ca="1" t="shared" si="2"/>
        <v>0</v>
      </c>
      <c r="T28" s="68">
        <f ca="1" t="shared" si="3"/>
        <v>0</v>
      </c>
    </row>
    <row r="29" spans="2:20" ht="13.5">
      <c r="B29">
        <v>27</v>
      </c>
      <c r="C29" s="6">
        <v>40400</v>
      </c>
      <c r="D29" s="60">
        <v>2010</v>
      </c>
      <c r="E29" s="61">
        <v>8</v>
      </c>
      <c r="F29" s="62">
        <v>10</v>
      </c>
      <c r="G29" s="63">
        <v>2010</v>
      </c>
      <c r="H29" s="63">
        <v>8</v>
      </c>
      <c r="I29" s="63">
        <v>10</v>
      </c>
      <c r="J29" s="64">
        <v>40400</v>
      </c>
      <c r="K29" s="65"/>
      <c r="L29" s="69"/>
      <c r="M29" s="67">
        <f ca="1" t="shared" si="0"/>
        <v>0</v>
      </c>
      <c r="N29" s="65"/>
      <c r="O29" s="66"/>
      <c r="P29" s="67">
        <f ca="1" t="shared" si="1"/>
        <v>0</v>
      </c>
      <c r="Q29" s="65"/>
      <c r="R29" s="69"/>
      <c r="S29" s="67">
        <f ca="1" t="shared" si="2"/>
        <v>0</v>
      </c>
      <c r="T29" s="68">
        <f ca="1" t="shared" si="3"/>
        <v>0</v>
      </c>
    </row>
    <row r="30" spans="2:20" ht="13.5">
      <c r="B30">
        <v>28</v>
      </c>
      <c r="C30" s="6">
        <v>40410</v>
      </c>
      <c r="D30" s="60">
        <v>2010</v>
      </c>
      <c r="E30" s="61">
        <v>8</v>
      </c>
      <c r="F30" s="62">
        <v>20</v>
      </c>
      <c r="G30" s="63">
        <v>2010</v>
      </c>
      <c r="H30" s="71">
        <v>8</v>
      </c>
      <c r="I30" s="63">
        <v>20</v>
      </c>
      <c r="J30" s="64">
        <v>40410</v>
      </c>
      <c r="K30" s="65"/>
      <c r="L30" s="69"/>
      <c r="M30" s="67">
        <f ca="1" t="shared" si="0"/>
        <v>0</v>
      </c>
      <c r="N30" s="65"/>
      <c r="O30" s="66"/>
      <c r="P30" s="67">
        <f ca="1" t="shared" si="1"/>
        <v>0</v>
      </c>
      <c r="Q30" s="65"/>
      <c r="R30" s="69"/>
      <c r="S30" s="67">
        <f ca="1" t="shared" si="2"/>
        <v>0</v>
      </c>
      <c r="T30" s="68">
        <f ca="1" t="shared" si="3"/>
        <v>0</v>
      </c>
    </row>
    <row r="31" spans="2:20" ht="13.5">
      <c r="B31">
        <v>29</v>
      </c>
      <c r="C31" s="6">
        <v>40420</v>
      </c>
      <c r="D31" s="60">
        <v>2010</v>
      </c>
      <c r="E31" s="61">
        <v>8</v>
      </c>
      <c r="F31" s="62">
        <v>30</v>
      </c>
      <c r="G31" s="63">
        <v>2010</v>
      </c>
      <c r="H31" s="63">
        <v>8</v>
      </c>
      <c r="I31" s="63">
        <v>30</v>
      </c>
      <c r="J31" s="64">
        <v>40420</v>
      </c>
      <c r="K31" s="65"/>
      <c r="L31" s="69"/>
      <c r="M31" s="67">
        <f ca="1" t="shared" si="0"/>
        <v>0</v>
      </c>
      <c r="N31" s="65"/>
      <c r="O31" s="66"/>
      <c r="P31" s="67">
        <f ca="1" t="shared" si="1"/>
        <v>0</v>
      </c>
      <c r="Q31" s="65"/>
      <c r="R31" s="69"/>
      <c r="S31" s="67">
        <f ca="1" t="shared" si="2"/>
        <v>0</v>
      </c>
      <c r="T31" s="68">
        <f ca="1" t="shared" si="3"/>
        <v>0</v>
      </c>
    </row>
    <row r="32" spans="2:20" ht="13.5">
      <c r="B32">
        <v>30</v>
      </c>
      <c r="C32" s="6">
        <v>40430</v>
      </c>
      <c r="D32" s="60">
        <v>2010</v>
      </c>
      <c r="E32" s="61">
        <v>9</v>
      </c>
      <c r="F32" s="62">
        <v>9</v>
      </c>
      <c r="G32" s="63">
        <v>2010</v>
      </c>
      <c r="H32" s="63">
        <v>9</v>
      </c>
      <c r="I32" s="63">
        <v>9</v>
      </c>
      <c r="J32" s="64">
        <v>40430</v>
      </c>
      <c r="K32" s="65"/>
      <c r="L32" s="69"/>
      <c r="M32" s="67">
        <f ca="1" t="shared" si="0"/>
        <v>0</v>
      </c>
      <c r="N32" s="65"/>
      <c r="O32" s="66"/>
      <c r="P32" s="67">
        <f ca="1" t="shared" si="1"/>
        <v>0</v>
      </c>
      <c r="Q32" s="65"/>
      <c r="R32" s="69"/>
      <c r="S32" s="67">
        <f ca="1" t="shared" si="2"/>
        <v>0</v>
      </c>
      <c r="T32" s="68">
        <f ca="1" t="shared" si="3"/>
        <v>0</v>
      </c>
    </row>
    <row r="33" spans="2:20" ht="13.5">
      <c r="B33">
        <v>31</v>
      </c>
      <c r="C33" s="6">
        <v>40440</v>
      </c>
      <c r="D33" s="60">
        <v>2010</v>
      </c>
      <c r="E33" s="61">
        <v>9</v>
      </c>
      <c r="F33" s="62">
        <v>19</v>
      </c>
      <c r="G33" s="63">
        <v>2010</v>
      </c>
      <c r="H33" s="63">
        <v>9</v>
      </c>
      <c r="I33" s="63">
        <v>19</v>
      </c>
      <c r="J33" s="64">
        <v>40440</v>
      </c>
      <c r="K33" s="65"/>
      <c r="L33" s="69"/>
      <c r="M33" s="67">
        <f ca="1" t="shared" si="0"/>
        <v>0</v>
      </c>
      <c r="N33" s="65"/>
      <c r="O33" s="66"/>
      <c r="P33" s="73">
        <f ca="1" t="shared" si="1"/>
        <v>0</v>
      </c>
      <c r="Q33" s="65"/>
      <c r="R33" s="69"/>
      <c r="S33" s="67">
        <f ca="1" t="shared" si="2"/>
        <v>0</v>
      </c>
      <c r="T33" s="68">
        <f ca="1" t="shared" si="3"/>
        <v>0</v>
      </c>
    </row>
    <row r="34" spans="2:20" ht="13.5">
      <c r="B34">
        <v>32</v>
      </c>
      <c r="C34" s="6">
        <v>40450</v>
      </c>
      <c r="D34" s="60">
        <v>2010</v>
      </c>
      <c r="E34" s="61">
        <v>9</v>
      </c>
      <c r="F34" s="62">
        <v>29</v>
      </c>
      <c r="G34" s="63">
        <v>2010</v>
      </c>
      <c r="H34" s="63">
        <v>10</v>
      </c>
      <c r="I34" s="63">
        <v>1</v>
      </c>
      <c r="J34" s="64">
        <v>40452</v>
      </c>
      <c r="K34" s="65"/>
      <c r="L34" s="69"/>
      <c r="M34" s="67">
        <f ca="1" t="shared" si="0"/>
        <v>0</v>
      </c>
      <c r="N34" s="65"/>
      <c r="O34" s="66"/>
      <c r="P34" s="67">
        <f ca="1" t="shared" si="1"/>
        <v>0</v>
      </c>
      <c r="Q34" s="65"/>
      <c r="R34" s="69"/>
      <c r="S34" s="67">
        <f ca="1" t="shared" si="2"/>
        <v>0</v>
      </c>
      <c r="T34" s="68">
        <f ca="1" t="shared" si="3"/>
        <v>0</v>
      </c>
    </row>
    <row r="35" spans="2:20" ht="13.5">
      <c r="B35">
        <v>33</v>
      </c>
      <c r="C35" s="6">
        <v>40460</v>
      </c>
      <c r="D35" s="60">
        <v>2010</v>
      </c>
      <c r="E35" s="61">
        <v>10</v>
      </c>
      <c r="F35" s="62">
        <v>9</v>
      </c>
      <c r="G35" s="63">
        <v>2010</v>
      </c>
      <c r="H35" s="63">
        <v>10</v>
      </c>
      <c r="I35" s="63">
        <v>10</v>
      </c>
      <c r="J35" s="64">
        <v>40461</v>
      </c>
      <c r="K35" s="65"/>
      <c r="L35" s="69"/>
      <c r="M35" s="67">
        <f ca="1" t="shared" si="0"/>
        <v>0</v>
      </c>
      <c r="N35" s="65"/>
      <c r="O35" s="66"/>
      <c r="P35" s="67">
        <f ca="1" t="shared" si="1"/>
        <v>0</v>
      </c>
      <c r="Q35" s="65"/>
      <c r="R35" s="69"/>
      <c r="S35" s="67">
        <f ca="1" t="shared" si="2"/>
        <v>0</v>
      </c>
      <c r="T35" s="68">
        <f ca="1" t="shared" si="3"/>
        <v>0</v>
      </c>
    </row>
    <row r="36" spans="2:20" ht="13.5">
      <c r="B36">
        <v>34</v>
      </c>
      <c r="C36" s="6">
        <v>40470</v>
      </c>
      <c r="D36" s="60">
        <v>2010</v>
      </c>
      <c r="E36" s="61">
        <v>10</v>
      </c>
      <c r="F36" s="62">
        <v>19</v>
      </c>
      <c r="G36" s="63">
        <v>2010</v>
      </c>
      <c r="H36" s="63">
        <v>10</v>
      </c>
      <c r="I36" s="63">
        <v>18</v>
      </c>
      <c r="J36" s="64">
        <v>40469</v>
      </c>
      <c r="K36" s="65"/>
      <c r="L36" s="69"/>
      <c r="M36" s="67">
        <f ca="1" t="shared" si="0"/>
        <v>0</v>
      </c>
      <c r="N36" s="65"/>
      <c r="O36" s="66"/>
      <c r="P36" s="67">
        <f ca="1" t="shared" si="1"/>
        <v>0</v>
      </c>
      <c r="Q36" s="65"/>
      <c r="R36" s="69"/>
      <c r="S36" s="67">
        <f ca="1" t="shared" si="2"/>
        <v>0</v>
      </c>
      <c r="T36" s="68">
        <f ca="1" t="shared" si="3"/>
        <v>0</v>
      </c>
    </row>
    <row r="37" spans="2:20" ht="13.5">
      <c r="B37">
        <v>35</v>
      </c>
      <c r="C37" s="6">
        <v>40480</v>
      </c>
      <c r="D37" s="60">
        <v>2010</v>
      </c>
      <c r="E37" s="61">
        <v>10</v>
      </c>
      <c r="F37" s="62">
        <v>29</v>
      </c>
      <c r="G37" s="63">
        <v>2010</v>
      </c>
      <c r="H37" s="63">
        <v>10</v>
      </c>
      <c r="I37" s="63">
        <v>27</v>
      </c>
      <c r="J37" s="64">
        <v>40478</v>
      </c>
      <c r="K37" s="65"/>
      <c r="L37" s="69"/>
      <c r="M37" s="67">
        <f ca="1" t="shared" si="0"/>
        <v>0</v>
      </c>
      <c r="N37" s="65"/>
      <c r="O37" s="66"/>
      <c r="P37" s="67">
        <f ca="1" t="shared" si="1"/>
        <v>0</v>
      </c>
      <c r="Q37" s="65"/>
      <c r="R37" s="69"/>
      <c r="S37" s="67">
        <f ca="1" t="shared" si="2"/>
        <v>0</v>
      </c>
      <c r="T37" s="68">
        <f ca="1" t="shared" si="3"/>
        <v>0</v>
      </c>
    </row>
    <row r="38" spans="2:20" ht="13.5">
      <c r="B38">
        <v>36</v>
      </c>
      <c r="C38" s="6">
        <v>40490</v>
      </c>
      <c r="D38" s="60">
        <v>2010</v>
      </c>
      <c r="E38" s="61">
        <v>11</v>
      </c>
      <c r="F38" s="62">
        <v>8</v>
      </c>
      <c r="G38" s="63">
        <v>2010</v>
      </c>
      <c r="H38" s="63">
        <v>11</v>
      </c>
      <c r="I38" s="63">
        <v>7</v>
      </c>
      <c r="J38" s="64">
        <v>40489</v>
      </c>
      <c r="K38" s="65"/>
      <c r="L38" s="69"/>
      <c r="M38" s="67">
        <f ca="1" t="shared" si="0"/>
        <v>0</v>
      </c>
      <c r="N38" s="65"/>
      <c r="O38" s="66"/>
      <c r="P38" s="67">
        <f ca="1" t="shared" si="1"/>
        <v>0</v>
      </c>
      <c r="Q38" s="65"/>
      <c r="R38" s="69"/>
      <c r="S38" s="67">
        <f ca="1" t="shared" si="2"/>
        <v>0</v>
      </c>
      <c r="T38" s="68">
        <f ca="1" t="shared" si="3"/>
        <v>0</v>
      </c>
    </row>
    <row r="39" spans="2:20" ht="13.5">
      <c r="B39">
        <v>37</v>
      </c>
      <c r="C39" s="6">
        <v>40500</v>
      </c>
      <c r="D39" s="60">
        <v>2010</v>
      </c>
      <c r="E39" s="61">
        <v>11</v>
      </c>
      <c r="F39" s="62">
        <v>18</v>
      </c>
      <c r="G39" s="63">
        <v>2010</v>
      </c>
      <c r="H39" s="63">
        <v>11</v>
      </c>
      <c r="I39" s="63">
        <v>18</v>
      </c>
      <c r="J39" s="64">
        <v>40500</v>
      </c>
      <c r="K39" s="65"/>
      <c r="L39" s="69"/>
      <c r="M39" s="67">
        <f ca="1" t="shared" si="0"/>
        <v>0</v>
      </c>
      <c r="N39" s="65"/>
      <c r="O39" s="66"/>
      <c r="P39" s="67">
        <f ca="1" t="shared" si="1"/>
        <v>0</v>
      </c>
      <c r="Q39" s="65"/>
      <c r="R39" s="69"/>
      <c r="S39" s="67">
        <f ca="1" t="shared" si="2"/>
        <v>0</v>
      </c>
      <c r="T39" s="68">
        <f ca="1" t="shared" si="3"/>
        <v>0</v>
      </c>
    </row>
    <row r="40" spans="2:20" ht="13.5">
      <c r="B40">
        <v>38</v>
      </c>
      <c r="C40" s="6">
        <v>40510</v>
      </c>
      <c r="D40" s="60">
        <v>2010</v>
      </c>
      <c r="E40" s="61">
        <v>11</v>
      </c>
      <c r="F40" s="62">
        <v>28</v>
      </c>
      <c r="G40" s="63">
        <v>2010</v>
      </c>
      <c r="H40" s="63">
        <v>11</v>
      </c>
      <c r="I40" s="63">
        <v>28</v>
      </c>
      <c r="J40" s="64">
        <v>40510</v>
      </c>
      <c r="K40" s="65"/>
      <c r="L40" s="69"/>
      <c r="M40" s="67">
        <f ca="1" t="shared" si="0"/>
        <v>0</v>
      </c>
      <c r="N40" s="65"/>
      <c r="O40" s="66"/>
      <c r="P40" s="67">
        <f ca="1" t="shared" si="1"/>
        <v>0</v>
      </c>
      <c r="Q40" s="65"/>
      <c r="R40" s="69"/>
      <c r="S40" s="67">
        <f ca="1" t="shared" si="2"/>
        <v>0</v>
      </c>
      <c r="T40" s="68">
        <f ca="1" t="shared" si="3"/>
        <v>0</v>
      </c>
    </row>
    <row r="41" spans="2:20" ht="13.5">
      <c r="B41">
        <v>39</v>
      </c>
      <c r="C41" s="6">
        <v>40520</v>
      </c>
      <c r="D41" s="60">
        <v>2010</v>
      </c>
      <c r="E41" s="61">
        <v>12</v>
      </c>
      <c r="F41" s="62">
        <v>8</v>
      </c>
      <c r="G41" s="63">
        <v>2010</v>
      </c>
      <c r="H41" s="63">
        <v>12</v>
      </c>
      <c r="I41" s="63">
        <v>7</v>
      </c>
      <c r="J41" s="64">
        <v>40519</v>
      </c>
      <c r="K41" s="65"/>
      <c r="L41" s="69"/>
      <c r="M41" s="67">
        <f ca="1" t="shared" si="0"/>
        <v>0</v>
      </c>
      <c r="N41" s="65"/>
      <c r="O41" s="66"/>
      <c r="P41" s="67">
        <f ca="1" t="shared" si="1"/>
        <v>0</v>
      </c>
      <c r="Q41" s="65"/>
      <c r="R41" s="66"/>
      <c r="S41" s="67">
        <f ca="1" t="shared" si="2"/>
        <v>0</v>
      </c>
      <c r="T41" s="68">
        <f ca="1" t="shared" si="3"/>
        <v>0</v>
      </c>
    </row>
    <row r="42" spans="2:20" ht="13.5">
      <c r="B42">
        <v>40</v>
      </c>
      <c r="C42" s="6">
        <v>40530</v>
      </c>
      <c r="D42" s="60">
        <v>2010</v>
      </c>
      <c r="E42" s="61">
        <v>12</v>
      </c>
      <c r="F42" s="62">
        <v>18</v>
      </c>
      <c r="G42" s="63">
        <v>2010</v>
      </c>
      <c r="H42" s="63">
        <v>12</v>
      </c>
      <c r="I42" s="63">
        <v>18</v>
      </c>
      <c r="J42" s="64">
        <v>40530</v>
      </c>
      <c r="K42" s="65"/>
      <c r="L42" s="69"/>
      <c r="M42" s="67">
        <f ca="1" t="shared" si="0"/>
        <v>0</v>
      </c>
      <c r="N42" s="65"/>
      <c r="O42" s="66"/>
      <c r="P42" s="67">
        <f ca="1" t="shared" si="1"/>
        <v>0</v>
      </c>
      <c r="Q42" s="65"/>
      <c r="R42" s="66"/>
      <c r="S42" s="67">
        <f ca="1" t="shared" si="2"/>
        <v>0</v>
      </c>
      <c r="T42" s="68">
        <f ca="1" t="shared" si="3"/>
        <v>0</v>
      </c>
    </row>
    <row r="43" spans="2:20" ht="13.5">
      <c r="B43">
        <v>41</v>
      </c>
      <c r="C43" s="6">
        <v>40540</v>
      </c>
      <c r="D43" s="60">
        <v>2010</v>
      </c>
      <c r="E43" s="61">
        <v>12</v>
      </c>
      <c r="F43" s="62">
        <v>28</v>
      </c>
      <c r="G43" s="63">
        <v>2010</v>
      </c>
      <c r="H43" s="63">
        <v>12</v>
      </c>
      <c r="I43" s="63">
        <v>28</v>
      </c>
      <c r="J43" s="64">
        <v>40540</v>
      </c>
      <c r="K43" s="65"/>
      <c r="L43" s="69"/>
      <c r="M43" s="67">
        <f ca="1" t="shared" si="0"/>
        <v>0</v>
      </c>
      <c r="N43" s="65"/>
      <c r="O43" s="66"/>
      <c r="P43" s="67">
        <f ca="1" t="shared" si="1"/>
        <v>0</v>
      </c>
      <c r="Q43" s="65"/>
      <c r="R43" s="66"/>
      <c r="S43" s="67">
        <f ca="1" t="shared" si="2"/>
        <v>0</v>
      </c>
      <c r="T43" s="68">
        <f ca="1" t="shared" si="3"/>
        <v>0</v>
      </c>
    </row>
    <row r="44" spans="2:20" ht="13.5">
      <c r="B44">
        <v>42</v>
      </c>
      <c r="C44" s="6">
        <v>40550</v>
      </c>
      <c r="D44" s="60">
        <v>2011</v>
      </c>
      <c r="E44" s="61">
        <v>1</v>
      </c>
      <c r="F44" s="62">
        <v>7</v>
      </c>
      <c r="G44" s="63">
        <v>2011</v>
      </c>
      <c r="H44" s="63">
        <v>1</v>
      </c>
      <c r="I44" s="63">
        <v>6</v>
      </c>
      <c r="J44" s="64">
        <v>40549</v>
      </c>
      <c r="K44" s="65"/>
      <c r="L44" s="69"/>
      <c r="M44" s="67">
        <f ca="1" t="shared" si="0"/>
        <v>0</v>
      </c>
      <c r="N44" s="65"/>
      <c r="O44" s="66"/>
      <c r="P44" s="67">
        <f ca="1" t="shared" si="1"/>
        <v>0</v>
      </c>
      <c r="Q44" s="65"/>
      <c r="R44" s="66"/>
      <c r="S44" s="67">
        <f ca="1" t="shared" si="2"/>
        <v>0</v>
      </c>
      <c r="T44" s="68">
        <f ca="1" t="shared" si="3"/>
        <v>0</v>
      </c>
    </row>
    <row r="45" spans="2:20" ht="13.5">
      <c r="B45">
        <v>43</v>
      </c>
      <c r="C45" s="6">
        <v>40560</v>
      </c>
      <c r="D45" s="60">
        <v>2011</v>
      </c>
      <c r="E45" s="61">
        <v>1</v>
      </c>
      <c r="F45" s="62">
        <v>17</v>
      </c>
      <c r="G45" s="63">
        <v>2011</v>
      </c>
      <c r="H45" s="63">
        <v>1</v>
      </c>
      <c r="I45" s="63">
        <v>17</v>
      </c>
      <c r="J45" s="64">
        <v>40560</v>
      </c>
      <c r="K45" s="65"/>
      <c r="L45" s="69"/>
      <c r="M45" s="67">
        <f ca="1" t="shared" si="0"/>
        <v>0</v>
      </c>
      <c r="N45" s="65"/>
      <c r="O45" s="66"/>
      <c r="P45" s="67">
        <f ca="1" t="shared" si="1"/>
        <v>0</v>
      </c>
      <c r="Q45" s="65"/>
      <c r="R45" s="66"/>
      <c r="S45" s="67">
        <f ca="1" t="shared" si="2"/>
        <v>0</v>
      </c>
      <c r="T45" s="68">
        <f ca="1" t="shared" si="3"/>
        <v>0</v>
      </c>
    </row>
    <row r="46" spans="2:20" ht="13.5">
      <c r="B46">
        <v>44</v>
      </c>
      <c r="C46" s="6">
        <v>40570</v>
      </c>
      <c r="D46" s="60">
        <v>2011</v>
      </c>
      <c r="E46" s="61">
        <v>1</v>
      </c>
      <c r="F46" s="62">
        <v>27</v>
      </c>
      <c r="G46" s="63">
        <v>2011</v>
      </c>
      <c r="H46" s="63">
        <v>1</v>
      </c>
      <c r="I46" s="63">
        <v>27</v>
      </c>
      <c r="J46" s="64">
        <v>40570</v>
      </c>
      <c r="K46" s="65"/>
      <c r="L46" s="69"/>
      <c r="M46" s="67">
        <f ca="1" t="shared" si="0"/>
        <v>0</v>
      </c>
      <c r="N46" s="65"/>
      <c r="O46" s="66"/>
      <c r="P46" s="67">
        <f ca="1" t="shared" si="1"/>
        <v>0</v>
      </c>
      <c r="Q46" s="65"/>
      <c r="R46" s="66"/>
      <c r="S46" s="67">
        <f ca="1" t="shared" si="2"/>
        <v>0</v>
      </c>
      <c r="T46" s="68">
        <f ca="1" t="shared" si="3"/>
        <v>0</v>
      </c>
    </row>
    <row r="47" spans="2:20" ht="13.5">
      <c r="B47">
        <v>45</v>
      </c>
      <c r="C47" s="6">
        <v>40580</v>
      </c>
      <c r="D47" s="60">
        <v>2011</v>
      </c>
      <c r="E47" s="61">
        <v>2</v>
      </c>
      <c r="F47" s="62">
        <v>6</v>
      </c>
      <c r="G47" s="63">
        <v>2011</v>
      </c>
      <c r="H47" s="63">
        <v>2</v>
      </c>
      <c r="I47" s="63">
        <v>6</v>
      </c>
      <c r="J47" s="64">
        <v>40580</v>
      </c>
      <c r="K47" s="65"/>
      <c r="L47" s="69"/>
      <c r="M47" s="67">
        <f ca="1" t="shared" si="0"/>
        <v>0</v>
      </c>
      <c r="N47" s="65"/>
      <c r="O47" s="66"/>
      <c r="P47" s="67">
        <f ca="1" t="shared" si="1"/>
        <v>0</v>
      </c>
      <c r="Q47" s="65"/>
      <c r="R47" s="66"/>
      <c r="S47" s="67">
        <f ca="1" t="shared" si="2"/>
        <v>0</v>
      </c>
      <c r="T47" s="68">
        <f ca="1">IF((Q47="")*AND(N47=""),M47,IF((Q47="")*AND(CELL("type",N47)="v")*AND(CELL("type",K47)="v"),AVERAGE(M47,P47),AVERAGE(S47,M47,P47)))</f>
        <v>0</v>
      </c>
    </row>
    <row r="48" spans="2:20" ht="14.25" thickBot="1">
      <c r="B48">
        <v>46</v>
      </c>
      <c r="C48" s="19">
        <v>40590</v>
      </c>
      <c r="D48" s="74">
        <v>2011</v>
      </c>
      <c r="E48" s="75">
        <v>2</v>
      </c>
      <c r="F48" s="76">
        <v>16</v>
      </c>
      <c r="G48" s="77">
        <v>2011</v>
      </c>
      <c r="H48" s="77">
        <v>2</v>
      </c>
      <c r="I48" s="77">
        <v>16</v>
      </c>
      <c r="J48" s="78">
        <v>40590</v>
      </c>
      <c r="K48" s="79"/>
      <c r="L48" s="80"/>
      <c r="M48" s="81">
        <f ca="1" t="shared" si="0"/>
        <v>0</v>
      </c>
      <c r="N48" s="79"/>
      <c r="O48" s="82"/>
      <c r="P48" s="81">
        <f ca="1" t="shared" si="1"/>
        <v>0</v>
      </c>
      <c r="Q48" s="79"/>
      <c r="R48" s="82"/>
      <c r="S48" s="81">
        <f ca="1" t="shared" si="2"/>
        <v>0</v>
      </c>
      <c r="T48" s="83">
        <f ca="1">IF((Q48="")*AND(N48=""),M48,IF((Q48="")*AND(CELL("type",N48)="v")*AND(CELL("type",K48)="v"),AVERAGE(M48,P48),AVERAGE(S48,M48,P48)))</f>
        <v>0</v>
      </c>
    </row>
    <row r="49" spans="3:18" ht="13.5">
      <c r="C49" s="1"/>
      <c r="Q49" s="1"/>
      <c r="R49" s="1"/>
    </row>
  </sheetData>
  <sheetProtection sheet="1" objects="1" scenarios="1"/>
  <printOptions/>
  <pageMargins left="0.55" right="0.3" top="1.05" bottom="1" header="0.48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6.125" style="0" customWidth="1"/>
    <col min="2" max="2" width="16.00390625" style="0" customWidth="1"/>
    <col min="3" max="3" width="16.50390625" style="0" customWidth="1"/>
    <col min="4" max="4" width="18.625" style="0" customWidth="1"/>
    <col min="5" max="5" width="12.00390625" style="0" customWidth="1"/>
    <col min="6" max="6" width="15.75390625" style="0" customWidth="1"/>
    <col min="7" max="7" width="10.25390625" style="0" customWidth="1"/>
    <col min="8" max="8" width="10.375" style="0" customWidth="1"/>
  </cols>
  <sheetData>
    <row r="1" spans="1:25" ht="13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3.25" customHeight="1">
      <c r="A2" s="20"/>
      <c r="B2" s="163" t="s">
        <v>40</v>
      </c>
      <c r="C2" s="164"/>
      <c r="D2" s="164"/>
      <c r="E2" s="164"/>
      <c r="F2" s="165"/>
      <c r="G2" s="116"/>
      <c r="H2" s="7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3.25" customHeight="1">
      <c r="A3" s="20"/>
      <c r="B3" s="117" t="s">
        <v>15</v>
      </c>
      <c r="C3" s="118"/>
      <c r="D3" s="118"/>
      <c r="E3" s="118"/>
      <c r="F3" s="117" t="s">
        <v>16</v>
      </c>
      <c r="G3" s="119" t="s">
        <v>17</v>
      </c>
      <c r="H3" s="119" t="s">
        <v>62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37.5" customHeight="1">
      <c r="A4" s="36"/>
      <c r="B4" s="122"/>
      <c r="C4" s="105"/>
      <c r="D4" s="105"/>
      <c r="E4" s="120"/>
      <c r="F4" s="122"/>
      <c r="G4" s="121">
        <f>IF($B$4="","",B4-F4)</f>
      </c>
      <c r="H4" s="121">
        <f>IF($B$4="","",G4*100/B4)</f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8" customHeight="1">
      <c r="A5" s="20"/>
      <c r="B5" s="20"/>
      <c r="C5" s="20"/>
      <c r="D5" s="20"/>
      <c r="E5" s="20"/>
      <c r="F5" s="20"/>
      <c r="G5" s="20"/>
      <c r="H5" s="37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33" customHeight="1">
      <c r="A6" s="91"/>
      <c r="B6" s="91"/>
      <c r="C6" s="91"/>
      <c r="D6" s="91"/>
      <c r="E6" s="161" t="s">
        <v>27</v>
      </c>
      <c r="F6" s="16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3.25" customHeight="1">
      <c r="A7" s="91"/>
      <c r="B7" s="113" t="s">
        <v>58</v>
      </c>
      <c r="C7" s="113" t="s">
        <v>59</v>
      </c>
      <c r="D7" s="113" t="s">
        <v>60</v>
      </c>
      <c r="E7" s="114"/>
      <c r="F7" s="115" t="s">
        <v>61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54.75" customHeight="1">
      <c r="A8" s="91"/>
      <c r="B8" s="123">
        <f>IF(($B$4=""),"",IF(($F$4=""),"",$B$4/$F$4))</f>
      </c>
      <c r="C8" s="123">
        <f>IF(($B$4=""),"",IF(($F$4=""),"",$B$8-1))</f>
      </c>
      <c r="D8" s="123">
        <f>IF(($B$4=""),"",IF(($F$4=""),"",$B$8+1))</f>
      </c>
      <c r="E8" s="124"/>
      <c r="F8" s="125">
        <f>IF(($B$4=""),"",IF(($F$4=""),"",$C$8/$D$8))</f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11.25" customHeight="1">
      <c r="A9" s="91"/>
      <c r="B9" s="92"/>
      <c r="C9" s="92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8.25" customHeight="1">
      <c r="A10" s="93"/>
      <c r="B10" s="92"/>
      <c r="C10" s="92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33" customHeight="1">
      <c r="A11" s="21"/>
      <c r="B11" s="126" t="s">
        <v>47</v>
      </c>
      <c r="C11" s="21"/>
      <c r="D11" s="21"/>
      <c r="E11" s="21"/>
      <c r="F11" s="2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13.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13.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13.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13.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13.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13.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13.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13.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3.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3.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13.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3.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3.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13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13.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13.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13.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13.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13.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13.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3.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13.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13.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13.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13.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13.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13.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13.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3.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3.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13.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3.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13.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13.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13.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</sheetData>
  <sheetProtection sheet="1" objects="1" scenarios="1"/>
  <mergeCells count="2">
    <mergeCell ref="E6:F6"/>
    <mergeCell ref="B2:F2"/>
  </mergeCells>
  <conditionalFormatting sqref="B8:F8">
    <cfRule type="cellIs" priority="1" dxfId="0" operator="equal" stopIfTrue="1">
      <formula>"＃DIV/0!"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B1">
      <selection activeCell="C4" sqref="C4:C5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3" width="15.125" style="0" customWidth="1"/>
    <col min="4" max="4" width="32.25390625" style="0" customWidth="1"/>
    <col min="5" max="5" width="21.00390625" style="0" customWidth="1"/>
    <col min="6" max="7" width="15.25390625" style="0" hidden="1" customWidth="1"/>
    <col min="8" max="8" width="21.125" style="0" customWidth="1"/>
    <col min="9" max="9" width="16.25390625" style="0" customWidth="1"/>
    <col min="10" max="10" width="17.875" style="0" customWidth="1"/>
  </cols>
  <sheetData>
    <row r="1" spans="1:24" ht="34.5" customHeight="1">
      <c r="A1" s="20"/>
      <c r="B1" s="131" t="s">
        <v>37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31.5" customHeight="1">
      <c r="A2" s="20"/>
      <c r="B2" s="84"/>
      <c r="C2" s="94" t="s">
        <v>28</v>
      </c>
      <c r="D2" s="94" t="s">
        <v>50</v>
      </c>
      <c r="E2" s="94" t="s">
        <v>54</v>
      </c>
      <c r="F2" s="94"/>
      <c r="G2" s="94"/>
      <c r="H2" s="94" t="s">
        <v>55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56.25" customHeight="1">
      <c r="A3" s="20"/>
      <c r="B3" s="127"/>
      <c r="C3" s="96" t="s">
        <v>31</v>
      </c>
      <c r="D3" s="97" t="s">
        <v>51</v>
      </c>
      <c r="E3" s="98" t="s">
        <v>56</v>
      </c>
      <c r="F3" s="98" t="s">
        <v>42</v>
      </c>
      <c r="G3" s="98" t="s">
        <v>43</v>
      </c>
      <c r="H3" s="98" t="s">
        <v>57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0.25" customHeight="1">
      <c r="A4" s="20"/>
      <c r="B4" s="166" t="s">
        <v>52</v>
      </c>
      <c r="C4" s="170"/>
      <c r="D4" s="86" t="s">
        <v>53</v>
      </c>
      <c r="E4" s="86" t="s">
        <v>53</v>
      </c>
      <c r="F4" s="86" t="s">
        <v>53</v>
      </c>
      <c r="G4" s="86" t="s">
        <v>53</v>
      </c>
      <c r="H4" s="86" t="s">
        <v>53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33.75" customHeight="1">
      <c r="A5" s="20"/>
      <c r="B5" s="167"/>
      <c r="C5" s="171"/>
      <c r="D5" s="132"/>
      <c r="E5" s="100">
        <f>IF($C4="","",1-$C4)</f>
      </c>
      <c r="F5" s="100">
        <f>IF($C4="","",C4^2)</f>
      </c>
      <c r="G5" s="100">
        <f>IF($C4="","",(1-F5))</f>
      </c>
      <c r="H5" s="100">
        <f>IF($C4="","",1+$C4)</f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8" customHeight="1">
      <c r="A6" s="20"/>
      <c r="B6" s="167"/>
      <c r="C6" s="169"/>
      <c r="D6" s="89" t="s">
        <v>35</v>
      </c>
      <c r="E6" s="89" t="s">
        <v>35</v>
      </c>
      <c r="F6" s="89"/>
      <c r="G6" s="89"/>
      <c r="H6" s="89" t="s">
        <v>35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37.5" customHeight="1">
      <c r="A7" s="20"/>
      <c r="B7" s="168"/>
      <c r="C7" s="168"/>
      <c r="D7" s="132"/>
      <c r="E7" s="103">
        <f>IF($C6="","",(1-$C6)*$D7)</f>
      </c>
      <c r="F7" s="103">
        <f>IF($C6="","",C6^2)</f>
      </c>
      <c r="G7" s="103">
        <f>IF($C6="","",(1-F7))</f>
      </c>
      <c r="H7" s="104">
        <f>IF($C6="","",(1+$C6)*$D7)</f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2.75" customHeight="1">
      <c r="A8" s="20"/>
      <c r="B8" s="129"/>
      <c r="C8" s="13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35.25" customHeight="1">
      <c r="A9" s="20"/>
      <c r="B9" s="127"/>
      <c r="C9" s="128" t="s">
        <v>28</v>
      </c>
      <c r="D9" s="94" t="s">
        <v>50</v>
      </c>
      <c r="E9" s="94" t="s">
        <v>29</v>
      </c>
      <c r="F9" s="94"/>
      <c r="G9" s="94"/>
      <c r="H9" s="95" t="s">
        <v>30</v>
      </c>
      <c r="I9" s="174" t="s">
        <v>36</v>
      </c>
      <c r="J9" s="17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44.25" customHeight="1">
      <c r="A10" s="20"/>
      <c r="B10" s="85"/>
      <c r="C10" s="96" t="s">
        <v>31</v>
      </c>
      <c r="D10" s="97" t="s">
        <v>49</v>
      </c>
      <c r="E10" s="98" t="s">
        <v>41</v>
      </c>
      <c r="F10" s="98" t="s">
        <v>42</v>
      </c>
      <c r="G10" s="98" t="s">
        <v>43</v>
      </c>
      <c r="H10" s="99" t="s">
        <v>44</v>
      </c>
      <c r="I10" s="172" t="s">
        <v>45</v>
      </c>
      <c r="J10" s="17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7.25" customHeight="1">
      <c r="A11" s="20"/>
      <c r="B11" s="166" t="s">
        <v>32</v>
      </c>
      <c r="C11" s="169"/>
      <c r="D11" s="86" t="s">
        <v>34</v>
      </c>
      <c r="E11" s="86" t="s">
        <v>34</v>
      </c>
      <c r="F11" s="86"/>
      <c r="G11" s="86"/>
      <c r="H11" s="86" t="s">
        <v>34</v>
      </c>
      <c r="I11" s="87" t="s">
        <v>34</v>
      </c>
      <c r="J11" s="88" t="s">
        <v>38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45" customHeight="1">
      <c r="A12" s="20"/>
      <c r="B12" s="168"/>
      <c r="C12" s="177"/>
      <c r="D12" s="132"/>
      <c r="E12" s="100">
        <f>IF($C11="","",D12)</f>
      </c>
      <c r="F12" s="100">
        <f>IF($C11="","",C11^2)</f>
      </c>
      <c r="G12" s="100">
        <f>IF($C11="","",(1-F12))</f>
      </c>
      <c r="H12" s="100">
        <f>IF($C11="","",D12*G12^0.5)</f>
      </c>
      <c r="I12" s="100">
        <f>IF($C11="","",E12-H12)</f>
      </c>
      <c r="J12" s="10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8" customHeight="1">
      <c r="A13" s="20"/>
      <c r="B13" s="176" t="s">
        <v>33</v>
      </c>
      <c r="C13" s="169"/>
      <c r="D13" s="89" t="s">
        <v>35</v>
      </c>
      <c r="E13" s="89" t="s">
        <v>35</v>
      </c>
      <c r="F13" s="89"/>
      <c r="G13" s="89"/>
      <c r="H13" s="89" t="s">
        <v>35</v>
      </c>
      <c r="I13" s="89" t="s">
        <v>35</v>
      </c>
      <c r="J13" s="90" t="s">
        <v>39</v>
      </c>
      <c r="K13" s="20" t="s">
        <v>48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45" customHeight="1">
      <c r="A14" s="20"/>
      <c r="B14" s="168"/>
      <c r="C14" s="177"/>
      <c r="D14" s="132"/>
      <c r="E14" s="103">
        <f>IF($C13="","",D14)</f>
      </c>
      <c r="F14" s="103">
        <f>IF($C13="","",C13^2)</f>
      </c>
      <c r="G14" s="103">
        <f>IF($C13="","",(1-F14))</f>
      </c>
      <c r="H14" s="104">
        <f>IF($C13="","",D14*G14^0.5)</f>
      </c>
      <c r="I14" s="104">
        <f>IF($C13="","",E14-H14)</f>
      </c>
      <c r="J14" s="10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2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3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3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3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3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3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3.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3.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3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3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</sheetData>
  <sheetProtection sheet="1" objects="1" scenarios="1"/>
  <protectedRanges>
    <protectedRange sqref="J14" name="範囲8"/>
    <protectedRange sqref="J12" name="範囲7"/>
    <protectedRange sqref="C4:C7" name="範囲1"/>
    <protectedRange sqref="D5" name="範囲2"/>
    <protectedRange sqref="D7" name="範囲3"/>
    <protectedRange sqref="C11:C14" name="範囲4"/>
    <protectedRange sqref="D12" name="範囲5"/>
    <protectedRange sqref="D14" name="範囲6"/>
  </protectedRanges>
  <mergeCells count="9">
    <mergeCell ref="B11:B12"/>
    <mergeCell ref="B13:B14"/>
    <mergeCell ref="C13:C14"/>
    <mergeCell ref="C11:C12"/>
    <mergeCell ref="B4:B7"/>
    <mergeCell ref="C6:C7"/>
    <mergeCell ref="C4:C5"/>
    <mergeCell ref="I10:J10"/>
    <mergeCell ref="I9:J9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4.00390625" style="0" customWidth="1"/>
    <col min="3" max="3" width="16.25390625" style="0" customWidth="1"/>
  </cols>
  <sheetData>
    <row r="1" spans="1:15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8.75">
      <c r="A2" s="153"/>
      <c r="B2" s="158" t="s">
        <v>68</v>
      </c>
      <c r="C2" s="159" t="s">
        <v>96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1">
      <c r="A3" s="153"/>
      <c r="B3" s="154" t="s">
        <v>95</v>
      </c>
      <c r="C3" s="157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3.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8.75">
      <c r="A5" s="153"/>
      <c r="B5" s="158" t="s">
        <v>69</v>
      </c>
      <c r="C5" s="159" t="s">
        <v>96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21">
      <c r="A6" s="153"/>
      <c r="B6" s="154" t="s">
        <v>95</v>
      </c>
      <c r="C6" s="160">
        <v>0.2056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3.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3.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3.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3.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13.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3.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13.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3.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3.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3.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3.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3.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3.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3.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3.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3.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3.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3.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3.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3.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3.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13.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3.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3.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13.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3.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13.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3.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13.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13.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13.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3.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3.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13.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13.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2.75390625" style="0" customWidth="1"/>
    <col min="2" max="2" width="11.875" style="0" hidden="1" customWidth="1"/>
    <col min="3" max="3" width="5.25390625" style="0" customWidth="1"/>
    <col min="4" max="4" width="2.75390625" style="0" customWidth="1"/>
    <col min="5" max="5" width="3.375" style="0" customWidth="1"/>
    <col min="6" max="6" width="4.875" style="0" hidden="1" customWidth="1"/>
    <col min="7" max="7" width="4.625" style="0" hidden="1" customWidth="1"/>
    <col min="8" max="8" width="3.375" style="0" hidden="1" customWidth="1"/>
    <col min="9" max="9" width="11.625" style="0" customWidth="1"/>
    <col min="10" max="10" width="6.375" style="0" customWidth="1"/>
    <col min="11" max="11" width="5.50390625" style="0" customWidth="1"/>
    <col min="12" max="12" width="8.625" style="0" customWidth="1"/>
    <col min="13" max="13" width="7.125" style="0" customWidth="1"/>
    <col min="14" max="14" width="6.00390625" style="0" customWidth="1"/>
    <col min="16" max="16" width="6.75390625" style="0" customWidth="1"/>
    <col min="17" max="17" width="5.875" style="0" customWidth="1"/>
    <col min="18" max="18" width="8.75390625" style="0" customWidth="1"/>
    <col min="19" max="19" width="9.875" style="0" customWidth="1"/>
  </cols>
  <sheetData>
    <row r="1" spans="2:19" ht="13.5">
      <c r="B1" s="9" t="s">
        <v>7</v>
      </c>
      <c r="C1" s="35" t="s">
        <v>14</v>
      </c>
      <c r="D1" s="25"/>
      <c r="E1" s="26"/>
      <c r="F1" s="24" t="s">
        <v>6</v>
      </c>
      <c r="G1" s="25"/>
      <c r="H1" s="26"/>
      <c r="I1" s="24" t="s">
        <v>6</v>
      </c>
      <c r="J1" s="24"/>
      <c r="K1" s="25" t="s">
        <v>8</v>
      </c>
      <c r="L1" s="26"/>
      <c r="M1" s="24"/>
      <c r="N1" s="25" t="s">
        <v>9</v>
      </c>
      <c r="O1" s="26"/>
      <c r="P1" s="24"/>
      <c r="Q1" s="25" t="s">
        <v>10</v>
      </c>
      <c r="R1" s="26"/>
      <c r="S1" s="27" t="s">
        <v>11</v>
      </c>
    </row>
    <row r="2" spans="1:19" ht="14.25" thickBot="1">
      <c r="A2" t="s">
        <v>13</v>
      </c>
      <c r="B2" s="10" t="s">
        <v>5</v>
      </c>
      <c r="C2" s="28" t="s">
        <v>18</v>
      </c>
      <c r="D2" s="29" t="s">
        <v>19</v>
      </c>
      <c r="E2" s="30" t="s">
        <v>20</v>
      </c>
      <c r="F2" s="28"/>
      <c r="G2" s="29" t="s">
        <v>19</v>
      </c>
      <c r="H2" s="30" t="s">
        <v>20</v>
      </c>
      <c r="I2" s="29" t="s">
        <v>21</v>
      </c>
      <c r="J2" s="31" t="s">
        <v>22</v>
      </c>
      <c r="K2" s="32" t="s">
        <v>23</v>
      </c>
      <c r="L2" s="33" t="s">
        <v>24</v>
      </c>
      <c r="M2" s="31" t="s">
        <v>22</v>
      </c>
      <c r="N2" s="32" t="s">
        <v>23</v>
      </c>
      <c r="O2" s="33" t="s">
        <v>24</v>
      </c>
      <c r="P2" s="31" t="s">
        <v>22</v>
      </c>
      <c r="Q2" s="32" t="s">
        <v>23</v>
      </c>
      <c r="R2" s="33" t="s">
        <v>24</v>
      </c>
      <c r="S2" s="34" t="s">
        <v>25</v>
      </c>
    </row>
    <row r="3" spans="1:19" ht="13.5">
      <c r="A3">
        <v>1</v>
      </c>
      <c r="B3" s="6">
        <v>40160</v>
      </c>
      <c r="C3" s="15">
        <f>YEAR(B3)</f>
        <v>2009</v>
      </c>
      <c r="D3" s="8">
        <f>MONTH(B3)</f>
        <v>12</v>
      </c>
      <c r="E3" s="16">
        <f>DAY(B3)</f>
        <v>13</v>
      </c>
      <c r="F3" s="1">
        <v>2009</v>
      </c>
      <c r="G3" s="1">
        <v>12</v>
      </c>
      <c r="H3" s="1">
        <v>14</v>
      </c>
      <c r="I3" s="22">
        <f>DATE(F3,G3,H3)</f>
        <v>40161</v>
      </c>
      <c r="J3" s="43"/>
      <c r="K3" s="44"/>
      <c r="L3" s="7">
        <f>J3-K3</f>
        <v>0</v>
      </c>
      <c r="M3" s="43"/>
      <c r="N3" s="44"/>
      <c r="O3" s="7">
        <f>M3-N3</f>
        <v>0</v>
      </c>
      <c r="P3" s="43"/>
      <c r="Q3" s="44"/>
      <c r="R3" s="7">
        <f>P3-Q3</f>
        <v>0</v>
      </c>
      <c r="S3" s="4">
        <f ca="1">IF((P3="")*AND(M3=""),L3,IF((P3="")*AND(CELL("type",M3)="v")*AND(CELL("type",J3)="v"),AVERAGE(L3,O3),AVERAGE(R3,L3,O3)))</f>
        <v>0</v>
      </c>
    </row>
    <row r="4" spans="1:19" ht="13.5">
      <c r="A4">
        <v>2</v>
      </c>
      <c r="B4" s="6">
        <v>40170</v>
      </c>
      <c r="C4" s="15">
        <f>YEAR(B4)</f>
        <v>2009</v>
      </c>
      <c r="D4" s="8">
        <f>MONTH(B4)</f>
        <v>12</v>
      </c>
      <c r="E4" s="16">
        <f>DAY(B4)</f>
        <v>23</v>
      </c>
      <c r="F4" s="1">
        <v>2009</v>
      </c>
      <c r="G4" s="1">
        <v>12</v>
      </c>
      <c r="H4" s="1">
        <v>23</v>
      </c>
      <c r="I4" s="22">
        <f>DATE(F4,G4,H4)</f>
        <v>40170</v>
      </c>
      <c r="J4" s="43"/>
      <c r="K4" s="44"/>
      <c r="L4" s="7">
        <f>J4-K4</f>
        <v>0</v>
      </c>
      <c r="M4" s="43"/>
      <c r="N4" s="45"/>
      <c r="O4" s="7">
        <f>M4-N4</f>
        <v>0</v>
      </c>
      <c r="P4" s="43"/>
      <c r="Q4" s="44"/>
      <c r="R4" s="7">
        <f>P4-Q4</f>
        <v>0</v>
      </c>
      <c r="S4" s="4">
        <f ca="1">IF((P4="")*AND(M4=""),L4,IF((P4="")*AND(CELL("type",M4)="v")*AND(CELL("type",J4)="v"),AVERAGE(L4,O4),AVERAGE(R4,L4,O4)))</f>
        <v>0</v>
      </c>
    </row>
    <row r="5" spans="1:19" ht="13.5">
      <c r="A5">
        <v>3</v>
      </c>
      <c r="B5" s="11">
        <v>40180</v>
      </c>
      <c r="C5" s="15">
        <f>YEAR(B5)</f>
        <v>2010</v>
      </c>
      <c r="D5" s="8">
        <f>MONTH(B5)</f>
        <v>1</v>
      </c>
      <c r="E5" s="16">
        <f>DAY(B5)</f>
        <v>2</v>
      </c>
      <c r="F5" s="2">
        <v>2010</v>
      </c>
      <c r="G5" s="2">
        <v>1</v>
      </c>
      <c r="H5" s="2">
        <v>2</v>
      </c>
      <c r="I5" s="22">
        <f>DATE(F5,G5,H5)</f>
        <v>40180</v>
      </c>
      <c r="J5" s="43"/>
      <c r="K5" s="44"/>
      <c r="L5" s="7">
        <f>J5-K5</f>
        <v>0</v>
      </c>
      <c r="M5" s="43"/>
      <c r="N5" s="45"/>
      <c r="O5" s="7">
        <f>M5-N5</f>
        <v>0</v>
      </c>
      <c r="P5" s="43"/>
      <c r="Q5" s="44"/>
      <c r="R5" s="7">
        <f>P5-Q5</f>
        <v>0</v>
      </c>
      <c r="S5" s="4">
        <f ca="1">IF((P5="")*AND(M5=""),L5,IF((P5="")*AND(CELL("type",M5)="v")*AND(CELL("type",J5)="v"),AVERAGE(L5,O5),AVERAGE(R5,L5,O5)))</f>
        <v>0</v>
      </c>
    </row>
    <row r="6" spans="1:19" ht="13.5">
      <c r="A6">
        <v>4</v>
      </c>
      <c r="B6" s="6">
        <v>40190</v>
      </c>
      <c r="C6" s="15">
        <f>YEAR(B6)</f>
        <v>2010</v>
      </c>
      <c r="D6" s="8">
        <f>MONTH(B6)</f>
        <v>1</v>
      </c>
      <c r="E6" s="16">
        <f>DAY(B6)</f>
        <v>12</v>
      </c>
      <c r="F6" s="1">
        <v>2010</v>
      </c>
      <c r="G6" s="1">
        <v>1</v>
      </c>
      <c r="H6" s="1">
        <v>15</v>
      </c>
      <c r="I6" s="22">
        <f>DATE(F6,G6,H6)</f>
        <v>40193</v>
      </c>
      <c r="J6" s="43"/>
      <c r="K6" s="45"/>
      <c r="L6" s="7">
        <f>J6-K6</f>
        <v>0</v>
      </c>
      <c r="M6" s="43"/>
      <c r="N6" s="45"/>
      <c r="O6" s="7">
        <f>M6-N6</f>
        <v>0</v>
      </c>
      <c r="P6" s="43"/>
      <c r="Q6" s="45"/>
      <c r="R6" s="7">
        <f>P6-Q6</f>
        <v>0</v>
      </c>
      <c r="S6" s="4">
        <f ca="1">IF((P6="")*AND(M6=""),L6,IF((P6="")*AND(CELL("type",M6)="v")*AND(CELL("type",J6)="v"),AVERAGE(L6,O6),AVERAGE(R6,L6,O6)))</f>
        <v>0</v>
      </c>
    </row>
    <row r="7" spans="1:19" ht="13.5">
      <c r="A7">
        <v>5</v>
      </c>
      <c r="B7" s="6">
        <v>40200</v>
      </c>
      <c r="C7" s="15">
        <f>YEAR(B7)</f>
        <v>2010</v>
      </c>
      <c r="D7" s="8">
        <f>MONTH(B7)</f>
        <v>1</v>
      </c>
      <c r="E7" s="16">
        <f>DAY(B7)</f>
        <v>22</v>
      </c>
      <c r="F7" s="1">
        <v>2010</v>
      </c>
      <c r="G7" s="1">
        <v>1</v>
      </c>
      <c r="H7" s="1">
        <v>23</v>
      </c>
      <c r="I7" s="22">
        <f>DATE(F7,G7,H7)</f>
        <v>40201</v>
      </c>
      <c r="J7" s="43"/>
      <c r="K7" s="45"/>
      <c r="L7" s="7">
        <f>J7-K7</f>
        <v>0</v>
      </c>
      <c r="M7" s="43"/>
      <c r="N7" s="45"/>
      <c r="O7" s="7">
        <f>M7-N7</f>
        <v>0</v>
      </c>
      <c r="P7" s="43"/>
      <c r="Q7" s="45"/>
      <c r="R7" s="7">
        <f>P7-Q7</f>
        <v>0</v>
      </c>
      <c r="S7" s="4">
        <f ca="1">IF((P7="")*AND(M7=""),L7,IF((P7="")*AND(CELL("type",M7)="v")*AND(CELL("type",J7)="v"),AVERAGE(L7,O7),AVERAGE(R7,L7,O7)))</f>
        <v>0</v>
      </c>
    </row>
    <row r="8" spans="2:19" ht="13.5">
      <c r="B8" s="6"/>
      <c r="C8" s="38"/>
      <c r="D8" s="39"/>
      <c r="E8" s="40"/>
      <c r="F8" s="39"/>
      <c r="G8" s="39"/>
      <c r="H8" s="39"/>
      <c r="I8" s="41"/>
      <c r="J8" s="48"/>
      <c r="K8" s="49"/>
      <c r="L8" s="39"/>
      <c r="M8" s="48"/>
      <c r="N8" s="49"/>
      <c r="O8" s="39"/>
      <c r="P8" s="48"/>
      <c r="Q8" s="49"/>
      <c r="R8" s="39"/>
      <c r="S8" s="42"/>
    </row>
    <row r="9" spans="1:19" ht="13.5">
      <c r="A9">
        <v>6</v>
      </c>
      <c r="B9" s="6">
        <v>40340</v>
      </c>
      <c r="C9" s="15">
        <f>YEAR(B9)</f>
        <v>2010</v>
      </c>
      <c r="D9" s="8">
        <f>MONTH(B9)</f>
        <v>6</v>
      </c>
      <c r="E9" s="16">
        <f>DAY(B9)</f>
        <v>11</v>
      </c>
      <c r="F9" s="1">
        <v>2010</v>
      </c>
      <c r="G9" s="1">
        <v>6</v>
      </c>
      <c r="H9" s="1">
        <v>11</v>
      </c>
      <c r="I9" s="22">
        <f>DATE(F9,G9,H9)</f>
        <v>40340</v>
      </c>
      <c r="J9" s="43"/>
      <c r="K9" s="45"/>
      <c r="L9" s="7">
        <f>J9-K9</f>
        <v>0</v>
      </c>
      <c r="M9" s="43"/>
      <c r="N9" s="44"/>
      <c r="O9" s="7">
        <f>M9-N9</f>
        <v>0</v>
      </c>
      <c r="P9" s="43"/>
      <c r="Q9" s="45"/>
      <c r="R9" s="7">
        <f>P9-Q9</f>
        <v>0</v>
      </c>
      <c r="S9" s="4">
        <f ca="1">IF((P9="")*AND(M9=""),L9,IF((P9="")*AND(CELL("type",M9)="v")*AND(CELL("type",J9)="v"),AVERAGE(L9,O9),AVERAGE(R9,L9,O9)))</f>
        <v>0</v>
      </c>
    </row>
    <row r="10" spans="1:19" ht="13.5">
      <c r="A10">
        <v>7</v>
      </c>
      <c r="B10" s="6">
        <v>40350</v>
      </c>
      <c r="C10" s="15">
        <f>YEAR(B10)</f>
        <v>2010</v>
      </c>
      <c r="D10" s="8">
        <f>MONTH(B10)</f>
        <v>6</v>
      </c>
      <c r="E10" s="16">
        <f>DAY(B10)</f>
        <v>21</v>
      </c>
      <c r="F10" s="1">
        <v>2010</v>
      </c>
      <c r="G10" s="1">
        <v>6</v>
      </c>
      <c r="H10" s="1">
        <v>21</v>
      </c>
      <c r="I10" s="22">
        <f>DATE(F10,G10,H10)</f>
        <v>40350</v>
      </c>
      <c r="J10" s="43"/>
      <c r="K10" s="45"/>
      <c r="L10" s="7">
        <f>J10-K10</f>
        <v>0</v>
      </c>
      <c r="M10" s="43"/>
      <c r="N10" s="45"/>
      <c r="O10" s="7">
        <f>M10-N10</f>
        <v>0</v>
      </c>
      <c r="P10" s="43"/>
      <c r="Q10" s="45"/>
      <c r="R10" s="7">
        <f>P10-Q10</f>
        <v>0</v>
      </c>
      <c r="S10" s="4">
        <f ca="1">IF((P10="")*AND(M10=""),L10,IF((P10="")*AND(CELL("type",M10)="v")*AND(CELL("type",J10)="v"),AVERAGE(L10,O10),AVERAGE(R10,L10,O10)))</f>
        <v>0</v>
      </c>
    </row>
    <row r="11" spans="1:19" ht="13.5">
      <c r="A11">
        <v>8</v>
      </c>
      <c r="B11" s="11">
        <v>40360</v>
      </c>
      <c r="C11" s="15">
        <f>YEAR(B11)</f>
        <v>2010</v>
      </c>
      <c r="D11" s="8">
        <f>MONTH(B11)</f>
        <v>7</v>
      </c>
      <c r="E11" s="16">
        <f>DAY(B11)</f>
        <v>1</v>
      </c>
      <c r="F11" s="3">
        <v>2010</v>
      </c>
      <c r="G11" s="3">
        <v>7</v>
      </c>
      <c r="H11" s="3">
        <v>4</v>
      </c>
      <c r="I11" s="22">
        <f>DATE(F11,G11,H11)</f>
        <v>40363</v>
      </c>
      <c r="J11" s="43"/>
      <c r="K11" s="45"/>
      <c r="L11" s="7">
        <f>J11-K11</f>
        <v>0</v>
      </c>
      <c r="M11" s="43"/>
      <c r="N11" s="45"/>
      <c r="O11" s="7">
        <f>M11-N11</f>
        <v>0</v>
      </c>
      <c r="P11" s="43"/>
      <c r="Q11" s="45"/>
      <c r="R11" s="7">
        <f>P11-Q11</f>
        <v>0</v>
      </c>
      <c r="S11" s="4">
        <f ca="1">IF((P11="")*AND(M11=""),L11,IF((P11="")*AND(CELL("type",M11)="v")*AND(CELL("type",J11)="v"),AVERAGE(L11,O11),AVERAGE(R11,L11,O11)))</f>
        <v>0</v>
      </c>
    </row>
    <row r="12" spans="1:19" ht="13.5">
      <c r="A12">
        <v>9</v>
      </c>
      <c r="B12" s="6">
        <v>40370</v>
      </c>
      <c r="C12" s="15">
        <f>YEAR(B12)</f>
        <v>2010</v>
      </c>
      <c r="D12" s="8">
        <f>MONTH(B12)</f>
        <v>7</v>
      </c>
      <c r="E12" s="16">
        <f>DAY(B12)</f>
        <v>11</v>
      </c>
      <c r="F12" s="1">
        <v>2010</v>
      </c>
      <c r="G12" s="1">
        <v>7</v>
      </c>
      <c r="H12" s="1">
        <v>10</v>
      </c>
      <c r="I12" s="22">
        <f>DATE(F12,G12,H12)</f>
        <v>40369</v>
      </c>
      <c r="J12" s="43"/>
      <c r="K12" s="45"/>
      <c r="L12" s="7">
        <f>J12-K12</f>
        <v>0</v>
      </c>
      <c r="M12" s="43"/>
      <c r="N12" s="45"/>
      <c r="O12" s="7">
        <f>M12-N12</f>
        <v>0</v>
      </c>
      <c r="P12" s="43"/>
      <c r="Q12" s="45"/>
      <c r="R12" s="7">
        <f>P12-Q12</f>
        <v>0</v>
      </c>
      <c r="S12" s="4">
        <f ca="1">IF((P12="")*AND(M12=""),L12,IF((P12="")*AND(CELL("type",M12)="v")*AND(CELL("type",J12)="v"),AVERAGE(L12,O12),AVERAGE(R12,L12,O12)))</f>
        <v>0</v>
      </c>
    </row>
    <row r="13" spans="1:19" ht="14.25" thickBot="1">
      <c r="A13">
        <v>10</v>
      </c>
      <c r="B13" s="6">
        <v>40380</v>
      </c>
      <c r="C13" s="17">
        <f>YEAR(B13)</f>
        <v>2010</v>
      </c>
      <c r="D13" s="12">
        <f>MONTH(B13)</f>
        <v>7</v>
      </c>
      <c r="E13" s="18">
        <f>DAY(B13)</f>
        <v>21</v>
      </c>
      <c r="F13" s="13">
        <v>2010</v>
      </c>
      <c r="G13" s="13">
        <v>7</v>
      </c>
      <c r="H13" s="13">
        <v>21</v>
      </c>
      <c r="I13" s="23">
        <f>DATE(F13,G13,H13)</f>
        <v>40380</v>
      </c>
      <c r="J13" s="46"/>
      <c r="K13" s="47"/>
      <c r="L13" s="14">
        <f>J13-K13</f>
        <v>0</v>
      </c>
      <c r="M13" s="46"/>
      <c r="N13" s="47"/>
      <c r="O13" s="14">
        <f>M13-N13</f>
        <v>0</v>
      </c>
      <c r="P13" s="46"/>
      <c r="Q13" s="47"/>
      <c r="R13" s="14">
        <f>P13-Q13</f>
        <v>0</v>
      </c>
      <c r="S13" s="5">
        <f ca="1">IF((P13="")*AND(M13=""),L13,IF((P13="")*AND(CELL("type",M13)="v")*AND(CELL("type",J13)="v"),AVERAGE(L13,O13),AVERAGE(R13,L13,O13)))</f>
        <v>0</v>
      </c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38"/>
  <sheetViews>
    <sheetView zoomScalePageLayoutView="0" workbookViewId="0" topLeftCell="B1">
      <selection activeCell="E14" sqref="E14"/>
    </sheetView>
  </sheetViews>
  <sheetFormatPr defaultColWidth="9.00390625" defaultRowHeight="13.5"/>
  <cols>
    <col min="4" max="5" width="11.25390625" style="0" customWidth="1"/>
    <col min="6" max="6" width="11.625" style="0" bestFit="1" customWidth="1"/>
    <col min="7" max="7" width="1.625" style="0" customWidth="1"/>
    <col min="9" max="10" width="8.00390625" style="0" customWidth="1"/>
    <col min="11" max="12" width="7.875" style="0" customWidth="1"/>
    <col min="25" max="25" width="2.75390625" style="0" customWidth="1"/>
  </cols>
  <sheetData>
    <row r="1" spans="1:25" ht="13.5">
      <c r="A1" t="s">
        <v>68</v>
      </c>
      <c r="H1" t="s">
        <v>69</v>
      </c>
      <c r="Y1" s="155"/>
    </row>
    <row r="2" spans="1:25" ht="13.5">
      <c r="A2" s="133" t="s">
        <v>82</v>
      </c>
      <c r="B2" s="134">
        <v>1</v>
      </c>
      <c r="E2" s="135" t="s">
        <v>83</v>
      </c>
      <c r="F2" s="136">
        <f>'軌道図'!C3</f>
        <v>0</v>
      </c>
      <c r="H2" s="133" t="s">
        <v>82</v>
      </c>
      <c r="I2" s="134">
        <v>0.3871</v>
      </c>
      <c r="K2" s="135" t="s">
        <v>83</v>
      </c>
      <c r="L2" s="136">
        <v>0.2056</v>
      </c>
      <c r="M2" s="135"/>
      <c r="N2" s="137" t="s">
        <v>84</v>
      </c>
      <c r="O2" s="137" t="s">
        <v>85</v>
      </c>
      <c r="P2" s="136" t="s">
        <v>66</v>
      </c>
      <c r="R2" s="133" t="s">
        <v>70</v>
      </c>
      <c r="S2" s="134"/>
      <c r="Y2" s="155"/>
    </row>
    <row r="3" spans="5:25" ht="13.5">
      <c r="E3" s="138" t="s">
        <v>86</v>
      </c>
      <c r="F3" s="139">
        <f>F2*F2</f>
        <v>0</v>
      </c>
      <c r="K3" s="138" t="s">
        <v>86</v>
      </c>
      <c r="L3" s="139">
        <f>L2*L2</f>
        <v>0.04227136</v>
      </c>
      <c r="M3" s="140" t="s">
        <v>68</v>
      </c>
      <c r="N3" s="1" t="s">
        <v>87</v>
      </c>
      <c r="O3" s="141">
        <f>B2*F2</f>
        <v>0</v>
      </c>
      <c r="P3" s="139">
        <v>0</v>
      </c>
      <c r="R3" s="138" t="s">
        <v>68</v>
      </c>
      <c r="S3" s="139">
        <v>102.94</v>
      </c>
      <c r="Y3" s="155"/>
    </row>
    <row r="4" spans="5:25" ht="13.5">
      <c r="E4" s="138" t="s">
        <v>88</v>
      </c>
      <c r="F4" s="139">
        <f>1-F3</f>
        <v>1</v>
      </c>
      <c r="K4" s="138" t="s">
        <v>88</v>
      </c>
      <c r="L4" s="139">
        <f>1-L3</f>
        <v>0.95772864</v>
      </c>
      <c r="M4" s="142" t="s">
        <v>69</v>
      </c>
      <c r="N4" s="143" t="s">
        <v>87</v>
      </c>
      <c r="O4" s="144">
        <f>I2*L2</f>
        <v>0.07958776000000001</v>
      </c>
      <c r="P4" s="145">
        <v>0</v>
      </c>
      <c r="R4" s="138" t="s">
        <v>69</v>
      </c>
      <c r="S4" s="139">
        <v>77.457</v>
      </c>
      <c r="T4" s="146" t="s">
        <v>72</v>
      </c>
      <c r="U4" s="147">
        <f>SIN(S5*3.1416/180)</f>
        <v>-0.430244214281713</v>
      </c>
      <c r="Y4" s="155"/>
    </row>
    <row r="5" spans="5:25" ht="13.5">
      <c r="E5" s="148" t="s">
        <v>65</v>
      </c>
      <c r="F5" s="145">
        <f>POWER(F4,0.5)</f>
        <v>1</v>
      </c>
      <c r="K5" s="148" t="s">
        <v>65</v>
      </c>
      <c r="L5" s="145">
        <f>POWER(L4,0.5)</f>
        <v>0.9786361121479219</v>
      </c>
      <c r="M5" s="149" t="s">
        <v>71</v>
      </c>
      <c r="N5" s="150"/>
      <c r="O5" s="150">
        <v>0</v>
      </c>
      <c r="P5" s="134">
        <v>0</v>
      </c>
      <c r="R5" s="148" t="s">
        <v>74</v>
      </c>
      <c r="S5" s="145">
        <f>S4-S3</f>
        <v>-25.483000000000004</v>
      </c>
      <c r="T5" s="146" t="s">
        <v>73</v>
      </c>
      <c r="U5" s="147">
        <f>COS(S5*3.1416/180)</f>
        <v>0.9027125323585086</v>
      </c>
      <c r="Y5" s="155"/>
    </row>
    <row r="6" spans="1:25" ht="13.5">
      <c r="A6" t="s">
        <v>89</v>
      </c>
      <c r="B6" t="s">
        <v>90</v>
      </c>
      <c r="C6" t="s">
        <v>91</v>
      </c>
      <c r="D6" t="s">
        <v>92</v>
      </c>
      <c r="E6" s="151" t="s">
        <v>67</v>
      </c>
      <c r="F6" t="s">
        <v>93</v>
      </c>
      <c r="H6" t="s">
        <v>90</v>
      </c>
      <c r="I6" t="s">
        <v>91</v>
      </c>
      <c r="J6" t="s">
        <v>92</v>
      </c>
      <c r="K6" s="151" t="s">
        <v>67</v>
      </c>
      <c r="L6" t="s">
        <v>93</v>
      </c>
      <c r="M6" t="s">
        <v>75</v>
      </c>
      <c r="N6" t="s">
        <v>76</v>
      </c>
      <c r="Y6" s="155"/>
    </row>
    <row r="7" spans="1:25" ht="13.5">
      <c r="A7">
        <v>0</v>
      </c>
      <c r="B7">
        <f>COS(A7)</f>
        <v>1</v>
      </c>
      <c r="C7">
        <f>SIN(A7)</f>
        <v>0</v>
      </c>
      <c r="D7">
        <f>$B$2*B7</f>
        <v>1</v>
      </c>
      <c r="E7">
        <f>IF('軌道図'!$C$3="","",D7-$F$2)</f>
      </c>
      <c r="F7">
        <f>IF('軌道図'!$C$3="","",$B$2*$F$5*C7)</f>
      </c>
      <c r="H7">
        <f>COS(A7)</f>
        <v>1</v>
      </c>
      <c r="I7">
        <f>SIN(A7)</f>
        <v>0</v>
      </c>
      <c r="J7">
        <f>$I$2*H7</f>
        <v>0.3871</v>
      </c>
      <c r="K7">
        <f>J7-$I$2*$L$2</f>
        <v>0.30751224</v>
      </c>
      <c r="L7">
        <f>$I$2*$L$5*I7</f>
        <v>0</v>
      </c>
      <c r="M7">
        <f>K7*$U$5-L7*$U$4</f>
        <v>0.27759515290163744</v>
      </c>
      <c r="N7">
        <f>K7*$U$4+L7*$U$5</f>
        <v>-0.13230536208080956</v>
      </c>
      <c r="R7" t="s">
        <v>78</v>
      </c>
      <c r="V7" s="1" t="s">
        <v>79</v>
      </c>
      <c r="W7" s="1"/>
      <c r="X7" s="1"/>
      <c r="Y7" s="155"/>
    </row>
    <row r="8" spans="1:25" ht="13.5">
      <c r="A8">
        <v>0.01</v>
      </c>
      <c r="B8">
        <f aca="true" t="shared" si="0" ref="B8:B71">COS(A8)</f>
        <v>0.9999500004166653</v>
      </c>
      <c r="C8">
        <f aca="true" t="shared" si="1" ref="C8:C71">SIN(A8)</f>
        <v>0.009999833334166664</v>
      </c>
      <c r="D8">
        <f aca="true" t="shared" si="2" ref="D8:D71">$B$2*B8</f>
        <v>0.9999500004166653</v>
      </c>
      <c r="E8">
        <f>IF('軌道図'!$C$3="","",D8-$F$2)</f>
      </c>
      <c r="F8">
        <f>IF('軌道図'!$C$3="","",$B$2*$F$5*C8)</f>
      </c>
      <c r="H8">
        <f aca="true" t="shared" si="3" ref="H8:H71">COS(A8)</f>
        <v>0.9999500004166653</v>
      </c>
      <c r="I8">
        <f aca="true" t="shared" si="4" ref="I8:I71">SIN(A8)</f>
        <v>0.009999833334166664</v>
      </c>
      <c r="J8">
        <f aca="true" t="shared" si="5" ref="J8:J71">$I$2*H8</f>
        <v>0.38708064516129115</v>
      </c>
      <c r="K8">
        <f aca="true" t="shared" si="6" ref="K8:K71">J8-$I$2*$L$2</f>
        <v>0.30749288516129114</v>
      </c>
      <c r="L8">
        <f aca="true" t="shared" si="7" ref="L8:L71">$I$2*$L$5*I8</f>
        <v>0.003788237252100461</v>
      </c>
      <c r="M8">
        <f aca="true" t="shared" si="8" ref="M8:M71">K8*$U$5-L8*$U$4</f>
        <v>0.27920754820621585</v>
      </c>
      <c r="N8">
        <f aca="true" t="shared" si="9" ref="N8:N71">K8*$U$4+L8*$U$5</f>
        <v>-0.12887734553041827</v>
      </c>
      <c r="R8" s="135" t="s">
        <v>63</v>
      </c>
      <c r="S8" s="137"/>
      <c r="T8" s="136"/>
      <c r="V8" s="135"/>
      <c r="W8" s="137"/>
      <c r="X8" s="136"/>
      <c r="Y8" s="155"/>
    </row>
    <row r="9" spans="1:25" ht="13.5">
      <c r="A9">
        <v>0.02</v>
      </c>
      <c r="B9">
        <f t="shared" si="0"/>
        <v>0.9998000066665778</v>
      </c>
      <c r="C9">
        <f t="shared" si="1"/>
        <v>0.01999866669333308</v>
      </c>
      <c r="D9">
        <f t="shared" si="2"/>
        <v>0.9998000066665778</v>
      </c>
      <c r="E9">
        <f>IF('軌道図'!$C$3="","",D9-$F$2)</f>
      </c>
      <c r="F9">
        <f>IF('軌道図'!$C$3="","",$B$2*$F$5*C9)</f>
      </c>
      <c r="H9">
        <f t="shared" si="3"/>
        <v>0.9998000066665778</v>
      </c>
      <c r="I9">
        <f t="shared" si="4"/>
        <v>0.01999866669333308</v>
      </c>
      <c r="J9">
        <f t="shared" si="5"/>
        <v>0.38702258258063227</v>
      </c>
      <c r="K9">
        <f t="shared" si="6"/>
        <v>0.30743482258063226</v>
      </c>
      <c r="L9">
        <f t="shared" si="7"/>
        <v>0.007576095683632566</v>
      </c>
      <c r="M9">
        <f t="shared" si="8"/>
        <v>0.28078483856167896</v>
      </c>
      <c r="N9">
        <f t="shared" si="9"/>
        <v>-0.12543301716407965</v>
      </c>
      <c r="R9" s="138" t="s">
        <v>94</v>
      </c>
      <c r="S9" s="1"/>
      <c r="T9" s="139"/>
      <c r="V9" s="138" t="s">
        <v>80</v>
      </c>
      <c r="W9" s="1"/>
      <c r="X9" s="139"/>
      <c r="Y9" s="155"/>
    </row>
    <row r="10" spans="1:25" ht="13.5">
      <c r="A10">
        <v>0.03</v>
      </c>
      <c r="B10">
        <f t="shared" si="0"/>
        <v>0.9995500337489875</v>
      </c>
      <c r="C10">
        <f t="shared" si="1"/>
        <v>0.02999550020249566</v>
      </c>
      <c r="D10">
        <f t="shared" si="2"/>
        <v>0.9995500337489875</v>
      </c>
      <c r="E10">
        <f>IF('軌道図'!$C$3="","",D10-$F$2)</f>
      </c>
      <c r="F10">
        <f>IF('軌道図'!$C$3="","",$B$2*$F$5*C10)</f>
      </c>
      <c r="H10">
        <f t="shared" si="3"/>
        <v>0.9995500337489875</v>
      </c>
      <c r="I10">
        <f t="shared" si="4"/>
        <v>0.02999550020249566</v>
      </c>
      <c r="J10">
        <f t="shared" si="5"/>
        <v>0.3869258180642331</v>
      </c>
      <c r="K10">
        <f t="shared" si="6"/>
        <v>0.3073380580642331</v>
      </c>
      <c r="L10">
        <f t="shared" si="7"/>
        <v>0.0113631965119097</v>
      </c>
      <c r="M10">
        <f t="shared" si="8"/>
        <v>0.2823268662403055</v>
      </c>
      <c r="N10">
        <f t="shared" si="9"/>
        <v>-0.12197272141176006</v>
      </c>
      <c r="R10" s="138" t="s">
        <v>77</v>
      </c>
      <c r="S10" s="1"/>
      <c r="T10" s="139"/>
      <c r="V10" s="138" t="s">
        <v>81</v>
      </c>
      <c r="W10" s="1"/>
      <c r="X10" s="139"/>
      <c r="Y10" s="155"/>
    </row>
    <row r="11" spans="1:25" ht="17.25">
      <c r="A11">
        <v>0.04</v>
      </c>
      <c r="B11">
        <f t="shared" si="0"/>
        <v>0.9992001066609779</v>
      </c>
      <c r="C11">
        <f t="shared" si="1"/>
        <v>0.03998933418663416</v>
      </c>
      <c r="D11">
        <f t="shared" si="2"/>
        <v>0.9992001066609779</v>
      </c>
      <c r="E11">
        <f>IF('軌道図'!$C$3="","",D11-$F$2)</f>
      </c>
      <c r="F11">
        <f>IF('軌道図'!$C$3="","",$B$2*$F$5*C11)</f>
      </c>
      <c r="H11">
        <f t="shared" si="3"/>
        <v>0.9992001066609779</v>
      </c>
      <c r="I11">
        <f t="shared" si="4"/>
        <v>0.03998933418663416</v>
      </c>
      <c r="J11">
        <f t="shared" si="5"/>
        <v>0.38679036128846456</v>
      </c>
      <c r="K11">
        <f t="shared" si="6"/>
        <v>0.30720260128846455</v>
      </c>
      <c r="L11">
        <f t="shared" si="7"/>
        <v>0.01514916103000494</v>
      </c>
      <c r="M11">
        <f t="shared" si="8"/>
        <v>0.2838334770406127</v>
      </c>
      <c r="N11">
        <f t="shared" si="9"/>
        <v>-0.1184968043001512</v>
      </c>
      <c r="R11" s="152" t="s">
        <v>64</v>
      </c>
      <c r="S11" s="143"/>
      <c r="T11" s="145"/>
      <c r="V11" s="148"/>
      <c r="W11" s="143"/>
      <c r="X11" s="145"/>
      <c r="Y11" s="155"/>
    </row>
    <row r="12" spans="1:25" ht="13.5">
      <c r="A12">
        <v>0.05</v>
      </c>
      <c r="B12">
        <f t="shared" si="0"/>
        <v>0.9987502603949663</v>
      </c>
      <c r="C12">
        <f t="shared" si="1"/>
        <v>0.04997916927067833</v>
      </c>
      <c r="D12">
        <f t="shared" si="2"/>
        <v>0.9987502603949663</v>
      </c>
      <c r="E12">
        <f>IF('軌道図'!$C$3="","",D12-$F$2)</f>
      </c>
      <c r="F12">
        <f>IF('軌道図'!$C$3="","",$B$2*$F$5*C12)</f>
      </c>
      <c r="H12">
        <f t="shared" si="3"/>
        <v>0.9987502603949663</v>
      </c>
      <c r="I12">
        <f t="shared" si="4"/>
        <v>0.04997916927067833</v>
      </c>
      <c r="J12">
        <f t="shared" si="5"/>
        <v>0.38661622579889143</v>
      </c>
      <c r="K12">
        <f t="shared" si="6"/>
        <v>0.3070284657988914</v>
      </c>
      <c r="L12">
        <f t="shared" si="7"/>
        <v>0.01893361064462144</v>
      </c>
      <c r="M12">
        <f t="shared" si="8"/>
        <v>0.28530452030277603</v>
      </c>
      <c r="N12">
        <f t="shared" si="9"/>
        <v>-0.11500561341806761</v>
      </c>
      <c r="Y12" s="155"/>
    </row>
    <row r="13" spans="1:25" ht="13.5">
      <c r="A13">
        <v>0.06</v>
      </c>
      <c r="B13">
        <f t="shared" si="0"/>
        <v>0.9982005399352042</v>
      </c>
      <c r="C13">
        <f t="shared" si="1"/>
        <v>0.059964006479444595</v>
      </c>
      <c r="D13">
        <f t="shared" si="2"/>
        <v>0.9982005399352042</v>
      </c>
      <c r="E13">
        <f>IF('軌道図'!$C$3="","",D13-$F$2)</f>
      </c>
      <c r="F13">
        <f>IF('軌道図'!$C$3="","",$B$2*$F$5*C13)</f>
      </c>
      <c r="H13">
        <f t="shared" si="3"/>
        <v>0.9982005399352042</v>
      </c>
      <c r="I13">
        <f t="shared" si="4"/>
        <v>0.059964006479444595</v>
      </c>
      <c r="J13">
        <f t="shared" si="5"/>
        <v>0.38640342900891755</v>
      </c>
      <c r="K13">
        <f t="shared" si="6"/>
        <v>0.30681566900891755</v>
      </c>
      <c r="L13">
        <f t="shared" si="7"/>
        <v>0.02271616691395143</v>
      </c>
      <c r="M13">
        <f t="shared" si="8"/>
        <v>0.28673984892369525</v>
      </c>
      <c r="N13">
        <f t="shared" si="9"/>
        <v>-0.1114994978816882</v>
      </c>
      <c r="Y13" s="155"/>
    </row>
    <row r="14" spans="1:25" ht="13.5">
      <c r="A14">
        <v>0.07</v>
      </c>
      <c r="B14">
        <f t="shared" si="0"/>
        <v>0.9975510002532796</v>
      </c>
      <c r="C14">
        <f t="shared" si="1"/>
        <v>0.06994284733753277</v>
      </c>
      <c r="D14">
        <f t="shared" si="2"/>
        <v>0.9975510002532796</v>
      </c>
      <c r="E14">
        <f>IF('軌道図'!$C$3="","",D14-$F$2)</f>
      </c>
      <c r="F14">
        <f>IF('軌道図'!$C$3="","",$B$2*$F$5*C14)</f>
      </c>
      <c r="H14">
        <f t="shared" si="3"/>
        <v>0.9975510002532796</v>
      </c>
      <c r="I14">
        <f t="shared" si="4"/>
        <v>0.06994284733753277</v>
      </c>
      <c r="J14">
        <f t="shared" si="5"/>
        <v>0.3861519921980445</v>
      </c>
      <c r="K14">
        <f t="shared" si="6"/>
        <v>0.3065642321980445</v>
      </c>
      <c r="L14">
        <f t="shared" si="7"/>
        <v>0.02649645158552011</v>
      </c>
      <c r="M14">
        <f t="shared" si="8"/>
        <v>0.2881393193717041</v>
      </c>
      <c r="N14">
        <f t="shared" si="9"/>
        <v>-0.10797880829964479</v>
      </c>
      <c r="Y14" s="155"/>
    </row>
    <row r="15" spans="1:25" ht="13.5">
      <c r="A15">
        <v>0.08</v>
      </c>
      <c r="B15">
        <f t="shared" si="0"/>
        <v>0.9968017063026194</v>
      </c>
      <c r="C15">
        <f t="shared" si="1"/>
        <v>0.0799146939691727</v>
      </c>
      <c r="D15">
        <f t="shared" si="2"/>
        <v>0.9968017063026194</v>
      </c>
      <c r="E15">
        <f>IF('軌道図'!$C$3="","",D15-$F$2)</f>
      </c>
      <c r="F15">
        <f>IF('軌道図'!$C$3="","",$B$2*$F$5*C15)</f>
      </c>
      <c r="H15">
        <f t="shared" si="3"/>
        <v>0.9968017063026194</v>
      </c>
      <c r="I15">
        <f t="shared" si="4"/>
        <v>0.0799146939691727</v>
      </c>
      <c r="J15">
        <f t="shared" si="5"/>
        <v>0.385861940509744</v>
      </c>
      <c r="K15">
        <f t="shared" si="6"/>
        <v>0.306274180509744</v>
      </c>
      <c r="L15">
        <f t="shared" si="7"/>
        <v>0.030274086634010537</v>
      </c>
      <c r="M15">
        <f t="shared" si="8"/>
        <v>0.2895027917009243</v>
      </c>
      <c r="N15">
        <f t="shared" si="9"/>
        <v>-0.10444389673796181</v>
      </c>
      <c r="Y15" s="155"/>
    </row>
    <row r="16" spans="1:25" ht="13.5">
      <c r="A16">
        <v>0.09</v>
      </c>
      <c r="B16">
        <f t="shared" si="0"/>
        <v>0.9959527330119943</v>
      </c>
      <c r="C16">
        <f t="shared" si="1"/>
        <v>0.08987854919801104</v>
      </c>
      <c r="D16">
        <f t="shared" si="2"/>
        <v>0.9959527330119943</v>
      </c>
      <c r="E16">
        <f>IF('軌道図'!$C$3="","",D16-$F$2)</f>
      </c>
      <c r="F16">
        <f>IF('軌道図'!$C$3="","",$B$2*$F$5*C16)</f>
      </c>
      <c r="H16">
        <f t="shared" si="3"/>
        <v>0.9959527330119943</v>
      </c>
      <c r="I16">
        <f t="shared" si="4"/>
        <v>0.08987854919801104</v>
      </c>
      <c r="J16">
        <f t="shared" si="5"/>
        <v>0.385533302948943</v>
      </c>
      <c r="K16">
        <f t="shared" si="6"/>
        <v>0.305945542948943</v>
      </c>
      <c r="L16">
        <f t="shared" si="7"/>
        <v>0.034048694299065874</v>
      </c>
      <c r="M16">
        <f t="shared" si="8"/>
        <v>0.290830129565259</v>
      </c>
      <c r="N16">
        <f t="shared" si="9"/>
        <v>-0.1008951166848496</v>
      </c>
      <c r="Y16" s="155"/>
    </row>
    <row r="17" spans="1:25" ht="13.5">
      <c r="A17">
        <v>0.1</v>
      </c>
      <c r="B17">
        <f t="shared" si="0"/>
        <v>0.9950041652780258</v>
      </c>
      <c r="C17">
        <f t="shared" si="1"/>
        <v>0.09983341664682815</v>
      </c>
      <c r="D17">
        <f t="shared" si="2"/>
        <v>0.9950041652780258</v>
      </c>
      <c r="E17">
        <f>IF('軌道図'!$C$3="","",D17-$F$2)</f>
      </c>
      <c r="F17">
        <f>IF('軌道図'!$C$3="","",$B$2*$F$5*C17)</f>
      </c>
      <c r="H17">
        <f t="shared" si="3"/>
        <v>0.9950041652780258</v>
      </c>
      <c r="I17">
        <f t="shared" si="4"/>
        <v>0.09983341664682815</v>
      </c>
      <c r="J17">
        <f t="shared" si="5"/>
        <v>0.3851661123791238</v>
      </c>
      <c r="K17">
        <f t="shared" si="6"/>
        <v>0.3055783523791238</v>
      </c>
      <c r="L17">
        <f t="shared" si="7"/>
        <v>0.03781989712306514</v>
      </c>
      <c r="M17">
        <f t="shared" si="8"/>
        <v>0.2921212002320279</v>
      </c>
      <c r="N17">
        <f t="shared" si="9"/>
        <v>-0.09733282301535612</v>
      </c>
      <c r="Y17" s="155"/>
    </row>
    <row r="18" spans="1:25" ht="13.5">
      <c r="A18">
        <v>0.11</v>
      </c>
      <c r="B18">
        <f t="shared" si="0"/>
        <v>0.9939560979566968</v>
      </c>
      <c r="C18">
        <f t="shared" si="1"/>
        <v>0.10977830083717481</v>
      </c>
      <c r="D18">
        <f t="shared" si="2"/>
        <v>0.9939560979566968</v>
      </c>
      <c r="E18">
        <f>IF('軌道図'!$C$3="","",D18-$F$2)</f>
      </c>
      <c r="F18">
        <f>IF('軌道図'!$C$3="","",$B$2*$F$5*C18)</f>
      </c>
      <c r="H18">
        <f t="shared" si="3"/>
        <v>0.9939560979566968</v>
      </c>
      <c r="I18">
        <f t="shared" si="4"/>
        <v>0.10977830083717481</v>
      </c>
      <c r="J18">
        <f t="shared" si="5"/>
        <v>0.38476040551903734</v>
      </c>
      <c r="K18">
        <f t="shared" si="6"/>
        <v>0.30517264551903733</v>
      </c>
      <c r="L18">
        <f t="shared" si="7"/>
        <v>0.04158731798886856</v>
      </c>
      <c r="M18">
        <f t="shared" si="8"/>
        <v>0.29337587459524017</v>
      </c>
      <c r="N18">
        <f t="shared" si="9"/>
        <v>-0.09375737195587985</v>
      </c>
      <c r="Y18" s="155"/>
    </row>
    <row r="19" spans="1:25" ht="13.5">
      <c r="A19">
        <v>0.12</v>
      </c>
      <c r="B19">
        <f t="shared" si="0"/>
        <v>0.9928086358538663</v>
      </c>
      <c r="C19">
        <f t="shared" si="1"/>
        <v>0.11971220728891936</v>
      </c>
      <c r="D19">
        <f t="shared" si="2"/>
        <v>0.9928086358538663</v>
      </c>
      <c r="E19">
        <f>IF('軌道図'!$C$3="","",D19-$F$2)</f>
      </c>
      <c r="F19">
        <f>IF('軌道図'!$C$3="","",$B$2*$F$5*C19)</f>
      </c>
      <c r="H19">
        <f t="shared" si="3"/>
        <v>0.9928086358538663</v>
      </c>
      <c r="I19">
        <f t="shared" si="4"/>
        <v>0.11971220728891936</v>
      </c>
      <c r="J19">
        <f t="shared" si="5"/>
        <v>0.3843162229390316</v>
      </c>
      <c r="K19">
        <f t="shared" si="6"/>
        <v>0.3047284629390316</v>
      </c>
      <c r="L19">
        <f t="shared" si="7"/>
        <v>0.04535058015752908</v>
      </c>
      <c r="M19">
        <f t="shared" si="8"/>
        <v>0.2945940271885051</v>
      </c>
      <c r="N19">
        <f t="shared" si="9"/>
        <v>-0.09016912104854716</v>
      </c>
      <c r="Y19" s="155"/>
    </row>
    <row r="20" spans="1:25" ht="13.5">
      <c r="A20">
        <v>0.13</v>
      </c>
      <c r="B20">
        <f t="shared" si="0"/>
        <v>0.9915618937147881</v>
      </c>
      <c r="C20">
        <f t="shared" si="1"/>
        <v>0.12963414261969486</v>
      </c>
      <c r="D20">
        <f t="shared" si="2"/>
        <v>0.9915618937147881</v>
      </c>
      <c r="E20">
        <f>IF('軌道図'!$C$3="","",D20-$F$2)</f>
      </c>
      <c r="F20">
        <f>IF('軌道図'!$C$3="","",$B$2*$F$5*C20)</f>
      </c>
      <c r="H20">
        <f t="shared" si="3"/>
        <v>0.9915618937147881</v>
      </c>
      <c r="I20">
        <f t="shared" si="4"/>
        <v>0.12963414261969486</v>
      </c>
      <c r="J20">
        <f t="shared" si="5"/>
        <v>0.3838336090569945</v>
      </c>
      <c r="K20">
        <f t="shared" si="6"/>
        <v>0.3042458490569945</v>
      </c>
      <c r="L20">
        <f t="shared" si="7"/>
        <v>0.049109307305965876</v>
      </c>
      <c r="M20">
        <f t="shared" si="8"/>
        <v>0.29577553619757857</v>
      </c>
      <c r="N20">
        <f t="shared" si="9"/>
        <v>-0.08656842911545856</v>
      </c>
      <c r="Y20" s="155"/>
    </row>
    <row r="21" spans="1:25" ht="13.5">
      <c r="A21">
        <v>0.14</v>
      </c>
      <c r="B21">
        <f t="shared" si="0"/>
        <v>0.9902159962126371</v>
      </c>
      <c r="C21">
        <f t="shared" si="1"/>
        <v>0.1395431146442365</v>
      </c>
      <c r="D21">
        <f t="shared" si="2"/>
        <v>0.9902159962126371</v>
      </c>
      <c r="E21">
        <f>IF('軌道図'!$C$3="","",D21-$F$2)</f>
      </c>
      <c r="F21">
        <f>IF('軌道図'!$C$3="","",$B$2*$F$5*C21)</f>
      </c>
      <c r="H21">
        <f t="shared" si="3"/>
        <v>0.9902159962126371</v>
      </c>
      <c r="I21">
        <f t="shared" si="4"/>
        <v>0.1395431146442365</v>
      </c>
      <c r="J21">
        <f t="shared" si="5"/>
        <v>0.3833126121339118</v>
      </c>
      <c r="K21">
        <f t="shared" si="6"/>
        <v>0.3037248521339118</v>
      </c>
      <c r="L21">
        <f t="shared" si="7"/>
        <v>0.05286312356459637</v>
      </c>
      <c r="M21">
        <f t="shared" si="8"/>
        <v>0.29692028347254396</v>
      </c>
      <c r="N21">
        <f t="shared" si="9"/>
        <v>-0.08295565622280682</v>
      </c>
      <c r="Y21" s="155"/>
    </row>
    <row r="22" spans="1:25" ht="13.5">
      <c r="A22">
        <v>0.15</v>
      </c>
      <c r="B22">
        <f t="shared" si="0"/>
        <v>0.9887710779360422</v>
      </c>
      <c r="C22">
        <f t="shared" si="1"/>
        <v>0.14943813247359922</v>
      </c>
      <c r="D22">
        <f t="shared" si="2"/>
        <v>0.9887710779360422</v>
      </c>
      <c r="E22">
        <f>IF('軌道図'!$C$3="","",D22-$F$2)</f>
      </c>
      <c r="F22">
        <f>IF('軌道図'!$C$3="","",$B$2*$F$5*C22)</f>
      </c>
      <c r="H22">
        <f t="shared" si="3"/>
        <v>0.9887710779360422</v>
      </c>
      <c r="I22">
        <f t="shared" si="4"/>
        <v>0.14943813247359922</v>
      </c>
      <c r="J22">
        <f t="shared" si="5"/>
        <v>0.3827532842690419</v>
      </c>
      <c r="K22">
        <f t="shared" si="6"/>
        <v>0.3031655242690419</v>
      </c>
      <c r="L22">
        <f t="shared" si="7"/>
        <v>0.056611653554922835</v>
      </c>
      <c r="M22">
        <f t="shared" si="8"/>
        <v>0.298028154539628</v>
      </c>
      <c r="N22">
        <f t="shared" si="9"/>
        <v>-0.07933116364487056</v>
      </c>
      <c r="Y22" s="155"/>
    </row>
    <row r="23" spans="1:25" ht="13.5">
      <c r="A23">
        <v>0.16</v>
      </c>
      <c r="B23">
        <f t="shared" si="0"/>
        <v>0.9872272833756269</v>
      </c>
      <c r="C23">
        <f t="shared" si="1"/>
        <v>0.15931820661424598</v>
      </c>
      <c r="D23">
        <f t="shared" si="2"/>
        <v>0.9872272833756269</v>
      </c>
      <c r="E23">
        <f>IF('軌道図'!$C$3="","",D23-$F$2)</f>
      </c>
      <c r="F23">
        <f>IF('軌道図'!$C$3="","",$B$2*$F$5*C23)</f>
      </c>
      <c r="H23">
        <f t="shared" si="3"/>
        <v>0.9872272833756269</v>
      </c>
      <c r="I23">
        <f t="shared" si="4"/>
        <v>0.15931820661424598</v>
      </c>
      <c r="J23">
        <f t="shared" si="5"/>
        <v>0.3821556813947052</v>
      </c>
      <c r="K23">
        <f t="shared" si="6"/>
        <v>0.3025679213947052</v>
      </c>
      <c r="L23">
        <f t="shared" si="7"/>
        <v>0.060354522427070054</v>
      </c>
      <c r="M23">
        <f t="shared" si="8"/>
        <v>0.29909903861264725</v>
      </c>
      <c r="N23">
        <f t="shared" si="9"/>
        <v>-0.07569531382788722</v>
      </c>
      <c r="Y23" s="155"/>
    </row>
    <row r="24" spans="1:25" ht="13.5">
      <c r="A24">
        <v>0.17</v>
      </c>
      <c r="B24">
        <f t="shared" si="0"/>
        <v>0.9855847669095608</v>
      </c>
      <c r="C24">
        <f t="shared" si="1"/>
        <v>0.16918234906699603</v>
      </c>
      <c r="D24">
        <f t="shared" si="2"/>
        <v>0.9855847669095608</v>
      </c>
      <c r="E24">
        <f>IF('軌道図'!$C$3="","",D24-$F$2)</f>
      </c>
      <c r="F24">
        <f>IF('軌道図'!$C$3="","",$B$2*$F$5*C24)</f>
      </c>
      <c r="H24">
        <f t="shared" si="3"/>
        <v>0.9855847669095608</v>
      </c>
      <c r="I24">
        <f t="shared" si="4"/>
        <v>0.16918234906699603</v>
      </c>
      <c r="J24">
        <f t="shared" si="5"/>
        <v>0.381519863270691</v>
      </c>
      <c r="K24">
        <f t="shared" si="6"/>
        <v>0.301932103270691</v>
      </c>
      <c r="L24">
        <f t="shared" si="7"/>
        <v>0.06409135589726982</v>
      </c>
      <c r="M24">
        <f t="shared" si="8"/>
        <v>0.30013282860408663</v>
      </c>
      <c r="N24">
        <f t="shared" si="9"/>
        <v>-0.0720484703538086</v>
      </c>
      <c r="Y24" s="155"/>
    </row>
    <row r="25" spans="1:25" ht="13.5">
      <c r="A25">
        <v>0.18</v>
      </c>
      <c r="B25">
        <f t="shared" si="0"/>
        <v>0.9838436927881214</v>
      </c>
      <c r="C25">
        <f t="shared" si="1"/>
        <v>0.17902957342582418</v>
      </c>
      <c r="D25">
        <f t="shared" si="2"/>
        <v>0.9838436927881214</v>
      </c>
      <c r="E25">
        <f>IF('軌道図'!$C$3="","",D25-$F$2)</f>
      </c>
      <c r="F25">
        <f>IF('軌道図'!$C$3="","",$B$2*$F$5*C25)</f>
      </c>
      <c r="H25">
        <f t="shared" si="3"/>
        <v>0.9838436927881214</v>
      </c>
      <c r="I25">
        <f t="shared" si="4"/>
        <v>0.17902957342582418</v>
      </c>
      <c r="J25">
        <f t="shared" si="5"/>
        <v>0.3808458934782818</v>
      </c>
      <c r="K25">
        <f t="shared" si="6"/>
        <v>0.3012581334782818</v>
      </c>
      <c r="L25">
        <f t="shared" si="7"/>
        <v>0.06782178028528914</v>
      </c>
      <c r="M25">
        <f t="shared" si="8"/>
        <v>0.30112942113580854</v>
      </c>
      <c r="N25">
        <f t="shared" si="9"/>
        <v>-0.06839099790394303</v>
      </c>
      <c r="Y25" s="155"/>
    </row>
    <row r="26" spans="1:25" ht="13.5">
      <c r="A26">
        <v>0.19</v>
      </c>
      <c r="B26">
        <f t="shared" si="0"/>
        <v>0.9820042351172703</v>
      </c>
      <c r="C26">
        <f t="shared" si="1"/>
        <v>0.18885889497650057</v>
      </c>
      <c r="D26">
        <f t="shared" si="2"/>
        <v>0.9820042351172703</v>
      </c>
      <c r="E26">
        <f>IF('軌道図'!$C$3="","",D26-$F$2)</f>
      </c>
      <c r="F26">
        <f>IF('軌道図'!$C$3="","",$B$2*$F$5*C26)</f>
      </c>
      <c r="H26">
        <f t="shared" si="3"/>
        <v>0.9820042351172703</v>
      </c>
      <c r="I26">
        <f t="shared" si="4"/>
        <v>0.18885889497650057</v>
      </c>
      <c r="J26">
        <f t="shared" si="5"/>
        <v>0.38013383941389534</v>
      </c>
      <c r="K26">
        <f t="shared" si="6"/>
        <v>0.30054607941389533</v>
      </c>
      <c r="L26">
        <f t="shared" si="7"/>
        <v>0.0715454225517979</v>
      </c>
      <c r="M26">
        <f t="shared" si="8"/>
        <v>0.3020887165493903</v>
      </c>
      <c r="N26">
        <f t="shared" si="9"/>
        <v>-0.06472326222248768</v>
      </c>
      <c r="Y26" s="155"/>
    </row>
    <row r="27" spans="1:25" ht="13.5">
      <c r="A27">
        <v>0.2</v>
      </c>
      <c r="B27">
        <f t="shared" si="0"/>
        <v>0.9800665778412416</v>
      </c>
      <c r="C27">
        <f t="shared" si="1"/>
        <v>0.19866933079506122</v>
      </c>
      <c r="D27">
        <f t="shared" si="2"/>
        <v>0.9800665778412416</v>
      </c>
      <c r="E27">
        <f>IF('軌道図'!$C$3="","",D27-$F$2)</f>
      </c>
      <c r="F27">
        <f>IF('軌道図'!$C$3="","",$B$2*$F$5*C27)</f>
      </c>
      <c r="H27">
        <f t="shared" si="3"/>
        <v>0.9800665778412416</v>
      </c>
      <c r="I27">
        <f t="shared" si="4"/>
        <v>0.19866933079506122</v>
      </c>
      <c r="J27">
        <f t="shared" si="5"/>
        <v>0.37938377228234466</v>
      </c>
      <c r="K27">
        <f t="shared" si="6"/>
        <v>0.29979601228234465</v>
      </c>
      <c r="L27">
        <f t="shared" si="7"/>
        <v>0.07526191033567246</v>
      </c>
      <c r="M27">
        <f t="shared" si="8"/>
        <v>0.30301061891609</v>
      </c>
      <c r="N27">
        <f t="shared" si="9"/>
        <v>-0.06104563007995424</v>
      </c>
      <c r="Y27" s="155"/>
    </row>
    <row r="28" spans="1:25" ht="13.5">
      <c r="A28">
        <v>0.21</v>
      </c>
      <c r="B28">
        <f t="shared" si="0"/>
        <v>0.9780309147241483</v>
      </c>
      <c r="C28">
        <f t="shared" si="1"/>
        <v>0.20845989984609956</v>
      </c>
      <c r="D28">
        <f t="shared" si="2"/>
        <v>0.9780309147241483</v>
      </c>
      <c r="E28">
        <f>IF('軌道図'!$C$3="","",D28-$F$2)</f>
      </c>
      <c r="F28">
        <f>IF('軌道図'!$C$3="","",$B$2*$F$5*C28)</f>
      </c>
      <c r="H28">
        <f t="shared" si="3"/>
        <v>0.9780309147241483</v>
      </c>
      <c r="I28">
        <f t="shared" si="4"/>
        <v>0.20845989984609956</v>
      </c>
      <c r="J28">
        <f t="shared" si="5"/>
        <v>0.3785957670897178</v>
      </c>
      <c r="K28">
        <f t="shared" si="6"/>
        <v>0.2990080070897178</v>
      </c>
      <c r="L28">
        <f t="shared" si="7"/>
        <v>0.07897087199123151</v>
      </c>
      <c r="M28">
        <f t="shared" si="8"/>
        <v>0.3038950360464392</v>
      </c>
      <c r="N28">
        <f t="shared" si="9"/>
        <v>-0.05735846923649229</v>
      </c>
      <c r="Y28" s="155"/>
    </row>
    <row r="29" spans="1:25" ht="13.5">
      <c r="A29">
        <v>0.22</v>
      </c>
      <c r="B29">
        <f t="shared" si="0"/>
        <v>0.9758974493306055</v>
      </c>
      <c r="C29">
        <f t="shared" si="1"/>
        <v>0.21822962308086932</v>
      </c>
      <c r="D29">
        <f t="shared" si="2"/>
        <v>0.9758974493306055</v>
      </c>
      <c r="E29">
        <f>IF('軌道図'!$C$3="","",D29-$F$2)</f>
      </c>
      <c r="F29">
        <f>IF('軌道図'!$C$3="","",$B$2*$F$5*C29)</f>
      </c>
      <c r="H29">
        <f t="shared" si="3"/>
        <v>0.9758974493306055</v>
      </c>
      <c r="I29">
        <f t="shared" si="4"/>
        <v>0.21822962308086932</v>
      </c>
      <c r="J29">
        <f t="shared" si="5"/>
        <v>0.3777699026358774</v>
      </c>
      <c r="K29">
        <f t="shared" si="6"/>
        <v>0.2981821426358774</v>
      </c>
      <c r="L29">
        <f t="shared" si="7"/>
        <v>0.08267193662540029</v>
      </c>
      <c r="M29">
        <f t="shared" si="8"/>
        <v>0.3047418794994618</v>
      </c>
      <c r="N29">
        <f t="shared" si="9"/>
        <v>-0.05366214840511352</v>
      </c>
      <c r="Y29" s="155"/>
    </row>
    <row r="30" spans="1:25" ht="13.5">
      <c r="A30">
        <v>0.23</v>
      </c>
      <c r="B30">
        <f t="shared" si="0"/>
        <v>0.9736663950053749</v>
      </c>
      <c r="C30">
        <f t="shared" si="1"/>
        <v>0.2279775235351884</v>
      </c>
      <c r="D30">
        <f t="shared" si="2"/>
        <v>0.9736663950053749</v>
      </c>
      <c r="E30">
        <f>IF('軌道図'!$C$3="","",D30-$F$2)</f>
      </c>
      <c r="F30">
        <f>IF('軌道図'!$C$3="","",$B$2*$F$5*C30)</f>
      </c>
      <c r="H30">
        <f t="shared" si="3"/>
        <v>0.9736663950053749</v>
      </c>
      <c r="I30">
        <f t="shared" si="4"/>
        <v>0.2279775235351884</v>
      </c>
      <c r="J30">
        <f t="shared" si="5"/>
        <v>0.37690626150658063</v>
      </c>
      <c r="K30">
        <f t="shared" si="6"/>
        <v>0.2973185015065806</v>
      </c>
      <c r="L30">
        <f t="shared" si="7"/>
        <v>0.08636473413479956</v>
      </c>
      <c r="M30">
        <f t="shared" si="8"/>
        <v>0.3055510645915183</v>
      </c>
      <c r="N30">
        <f t="shared" si="9"/>
        <v>-0.04995703721482084</v>
      </c>
      <c r="Y30" s="155"/>
    </row>
    <row r="31" spans="1:25" ht="13.5">
      <c r="A31">
        <v>0.24</v>
      </c>
      <c r="B31">
        <f t="shared" si="0"/>
        <v>0.9713379748520297</v>
      </c>
      <c r="C31">
        <f t="shared" si="1"/>
        <v>0.23770262642713458</v>
      </c>
      <c r="D31">
        <f t="shared" si="2"/>
        <v>0.9713379748520297</v>
      </c>
      <c r="E31">
        <f>IF('軌道図'!$C$3="","",D31-$F$2)</f>
      </c>
      <c r="F31">
        <f>IF('軌道図'!$C$3="","",$B$2*$F$5*C31)</f>
      </c>
      <c r="H31">
        <f t="shared" si="3"/>
        <v>0.9713379748520297</v>
      </c>
      <c r="I31">
        <f t="shared" si="4"/>
        <v>0.23770262642713458</v>
      </c>
      <c r="J31">
        <f t="shared" si="5"/>
        <v>0.3760049300652207</v>
      </c>
      <c r="K31">
        <f t="shared" si="6"/>
        <v>0.29641717006522067</v>
      </c>
      <c r="L31">
        <f t="shared" si="7"/>
        <v>0.09004889524275572</v>
      </c>
      <c r="M31">
        <f t="shared" si="8"/>
        <v>0.30632251040477376</v>
      </c>
      <c r="N31">
        <f t="shared" si="9"/>
        <v>-0.046243506173645685</v>
      </c>
      <c r="Y31" s="155"/>
    </row>
    <row r="32" spans="1:25" ht="13.5">
      <c r="A32">
        <v>0.25</v>
      </c>
      <c r="B32">
        <f t="shared" si="0"/>
        <v>0.9689124217106447</v>
      </c>
      <c r="C32">
        <f t="shared" si="1"/>
        <v>0.24740395925452294</v>
      </c>
      <c r="D32">
        <f t="shared" si="2"/>
        <v>0.9689124217106447</v>
      </c>
      <c r="E32">
        <f>IF('軌道図'!$C$3="","",D32-$F$2)</f>
      </c>
      <c r="F32">
        <f>IF('軌道図'!$C$3="","",$B$2*$F$5*C32)</f>
      </c>
      <c r="H32">
        <f t="shared" si="3"/>
        <v>0.9689124217106447</v>
      </c>
      <c r="I32">
        <f t="shared" si="4"/>
        <v>0.24740395925452294</v>
      </c>
      <c r="J32">
        <f t="shared" si="5"/>
        <v>0.3750659984441906</v>
      </c>
      <c r="K32">
        <f t="shared" si="6"/>
        <v>0.2954782384441906</v>
      </c>
      <c r="L32">
        <f t="shared" si="7"/>
        <v>0.09372405153622812</v>
      </c>
      <c r="M32">
        <f t="shared" si="8"/>
        <v>0.30705613979528973</v>
      </c>
      <c r="N32">
        <f t="shared" si="9"/>
        <v>-0.04252192663159757</v>
      </c>
      <c r="Y32" s="155"/>
    </row>
    <row r="33" spans="1:25" ht="13.5">
      <c r="A33">
        <v>0.26</v>
      </c>
      <c r="B33">
        <f t="shared" si="0"/>
        <v>0.9663899781345132</v>
      </c>
      <c r="C33">
        <f t="shared" si="1"/>
        <v>0.2570805518921551</v>
      </c>
      <c r="D33">
        <f t="shared" si="2"/>
        <v>0.9663899781345132</v>
      </c>
      <c r="E33">
        <f>IF('軌道図'!$C$3="","",D33-$F$2)</f>
      </c>
      <c r="F33">
        <f>IF('軌道図'!$C$3="","",$B$2*$F$5*C33)</f>
      </c>
      <c r="H33">
        <f t="shared" si="3"/>
        <v>0.9663899781345132</v>
      </c>
      <c r="I33">
        <f t="shared" si="4"/>
        <v>0.2570805518921551</v>
      </c>
      <c r="J33">
        <f t="shared" si="5"/>
        <v>0.37408956053587006</v>
      </c>
      <c r="K33">
        <f t="shared" si="6"/>
        <v>0.29450180053587005</v>
      </c>
      <c r="L33">
        <f t="shared" si="7"/>
        <v>0.09738983550265001</v>
      </c>
      <c r="M33">
        <f t="shared" si="8"/>
        <v>0.30775187940073856</v>
      </c>
      <c r="N33">
        <f t="shared" si="9"/>
        <v>-0.03879267074352938</v>
      </c>
      <c r="Y33" s="155"/>
    </row>
    <row r="34" spans="1:25" ht="13.5">
      <c r="A34">
        <v>0.27</v>
      </c>
      <c r="B34">
        <f t="shared" si="0"/>
        <v>0.9637708963658905</v>
      </c>
      <c r="C34">
        <f t="shared" si="1"/>
        <v>0.26673143668883115</v>
      </c>
      <c r="D34">
        <f t="shared" si="2"/>
        <v>0.9637708963658905</v>
      </c>
      <c r="E34">
        <f>IF('軌道図'!$C$3="","",D34-$F$2)</f>
      </c>
      <c r="F34">
        <f>IF('軌道図'!$C$3="","",$B$2*$F$5*C34)</f>
      </c>
      <c r="H34">
        <f t="shared" si="3"/>
        <v>0.9637708963658905</v>
      </c>
      <c r="I34">
        <f t="shared" si="4"/>
        <v>0.26673143668883115</v>
      </c>
      <c r="J34">
        <f t="shared" si="5"/>
        <v>0.37307571398323625</v>
      </c>
      <c r="K34">
        <f t="shared" si="6"/>
        <v>0.29348795398323624</v>
      </c>
      <c r="L34">
        <f t="shared" si="7"/>
        <v>0.10104588056667956</v>
      </c>
      <c r="M34">
        <f t="shared" si="8"/>
        <v>0.3084096596477395</v>
      </c>
      <c r="N34">
        <f t="shared" si="9"/>
        <v>-0.03505611143192229</v>
      </c>
      <c r="Y34" s="155"/>
    </row>
    <row r="35" spans="1:25" ht="13.5">
      <c r="A35">
        <v>0.28</v>
      </c>
      <c r="B35">
        <f t="shared" si="0"/>
        <v>0.9610554383107709</v>
      </c>
      <c r="C35">
        <f t="shared" si="1"/>
        <v>0.27635564856411376</v>
      </c>
      <c r="D35">
        <f t="shared" si="2"/>
        <v>0.9610554383107709</v>
      </c>
      <c r="E35">
        <f>IF('軌道図'!$C$3="","",D35-$F$2)</f>
      </c>
      <c r="F35">
        <f>IF('軌道図'!$C$3="","",$B$2*$F$5*C35)</f>
      </c>
      <c r="H35">
        <f t="shared" si="3"/>
        <v>0.9610554383107709</v>
      </c>
      <c r="I35">
        <f t="shared" si="4"/>
        <v>0.27635564856411376</v>
      </c>
      <c r="J35">
        <f t="shared" si="5"/>
        <v>0.37202456017009944</v>
      </c>
      <c r="K35">
        <f t="shared" si="6"/>
        <v>0.29243680017009943</v>
      </c>
      <c r="L35">
        <f t="shared" si="7"/>
        <v>0.10469182112685706</v>
      </c>
      <c r="M35">
        <f t="shared" si="8"/>
        <v>0.30902941475881585</v>
      </c>
      <c r="N35">
        <f t="shared" si="9"/>
        <v>-0.031312622349593616</v>
      </c>
      <c r="Y35" s="155"/>
    </row>
    <row r="36" spans="1:25" ht="13.5">
      <c r="A36">
        <v>0.29</v>
      </c>
      <c r="B36">
        <f t="shared" si="0"/>
        <v>0.9582438755126972</v>
      </c>
      <c r="C36">
        <f t="shared" si="1"/>
        <v>0.28595222510483553</v>
      </c>
      <c r="D36">
        <f t="shared" si="2"/>
        <v>0.9582438755126972</v>
      </c>
      <c r="E36">
        <f>IF('軌道図'!$C$3="","",D36-$F$2)</f>
      </c>
      <c r="F36">
        <f>IF('軌道図'!$C$3="","",$B$2*$F$5*C36)</f>
      </c>
      <c r="H36">
        <f t="shared" si="3"/>
        <v>0.9582438755126972</v>
      </c>
      <c r="I36">
        <f t="shared" si="4"/>
        <v>0.28595222510483553</v>
      </c>
      <c r="J36">
        <f t="shared" si="5"/>
        <v>0.37093620421096507</v>
      </c>
      <c r="K36">
        <f t="shared" si="6"/>
        <v>0.29134844421096506</v>
      </c>
      <c r="L36">
        <f t="shared" si="7"/>
        <v>0.10832729259216474</v>
      </c>
      <c r="M36">
        <f t="shared" si="8"/>
        <v>0.3096110827589731</v>
      </c>
      <c r="N36">
        <f t="shared" si="9"/>
        <v>-0.02756257784233203</v>
      </c>
      <c r="Y36" s="155"/>
    </row>
    <row r="37" spans="1:25" ht="13.5">
      <c r="A37">
        <v>0.3</v>
      </c>
      <c r="B37">
        <f t="shared" si="0"/>
        <v>0.955336489125606</v>
      </c>
      <c r="C37">
        <f t="shared" si="1"/>
        <v>0.29552020666133955</v>
      </c>
      <c r="D37">
        <f t="shared" si="2"/>
        <v>0.955336489125606</v>
      </c>
      <c r="E37">
        <f>IF('軌道図'!$C$3="","",D37-$F$2)</f>
      </c>
      <c r="F37">
        <f>IF('軌道図'!$C$3="","",$B$2*$F$5*C37)</f>
      </c>
      <c r="H37">
        <f t="shared" si="3"/>
        <v>0.955336489125606</v>
      </c>
      <c r="I37">
        <f t="shared" si="4"/>
        <v>0.29552020666133955</v>
      </c>
      <c r="J37">
        <f t="shared" si="5"/>
        <v>0.36981075494052207</v>
      </c>
      <c r="K37">
        <f t="shared" si="6"/>
        <v>0.29022299494052206</v>
      </c>
      <c r="L37">
        <f t="shared" si="7"/>
        <v>0.11195193141848567</v>
      </c>
      <c r="M37">
        <f t="shared" si="8"/>
        <v>0.3101546054818959</v>
      </c>
      <c r="N37">
        <f t="shared" si="9"/>
        <v>-0.023806352911463213</v>
      </c>
      <c r="Y37" s="155"/>
    </row>
    <row r="38" spans="1:25" ht="13.5">
      <c r="A38">
        <v>0.31</v>
      </c>
      <c r="B38">
        <f t="shared" si="0"/>
        <v>0.9523335698857134</v>
      </c>
      <c r="C38">
        <f t="shared" si="1"/>
        <v>0.3050586364434435</v>
      </c>
      <c r="D38">
        <f t="shared" si="2"/>
        <v>0.9523335698857134</v>
      </c>
      <c r="E38">
        <f>IF('軌道図'!$C$3="","",D38-$F$2)</f>
      </c>
      <c r="F38">
        <f>IF('軌道図'!$C$3="","",$B$2*$F$5*C38)</f>
      </c>
      <c r="H38">
        <f t="shared" si="3"/>
        <v>0.9523335698857134</v>
      </c>
      <c r="I38">
        <f t="shared" si="4"/>
        <v>0.3050586364434435</v>
      </c>
      <c r="J38">
        <f t="shared" si="5"/>
        <v>0.36864832490275967</v>
      </c>
      <c r="K38">
        <f t="shared" si="6"/>
        <v>0.28906056490275966</v>
      </c>
      <c r="L38">
        <f t="shared" si="7"/>
        <v>0.11556537514495771</v>
      </c>
      <c r="M38">
        <f t="shared" si="8"/>
        <v>0.31065992857576497</v>
      </c>
      <c r="N38">
        <f t="shared" si="9"/>
        <v>-0.020044323176350118</v>
      </c>
      <c r="Y38" s="155"/>
    </row>
    <row r="39" spans="1:25" ht="13.5">
      <c r="A39">
        <v>0.32</v>
      </c>
      <c r="B39">
        <f t="shared" si="0"/>
        <v>0.9492354180824408</v>
      </c>
      <c r="C39">
        <f t="shared" si="1"/>
        <v>0.31456656061611776</v>
      </c>
      <c r="D39">
        <f t="shared" si="2"/>
        <v>0.9492354180824408</v>
      </c>
      <c r="E39">
        <f>IF('軌道図'!$C$3="","",D39-$F$2)</f>
      </c>
      <c r="F39">
        <f>IF('軌道図'!$C$3="","",$B$2*$F$5*C39)</f>
      </c>
      <c r="H39">
        <f t="shared" si="3"/>
        <v>0.9492354180824408</v>
      </c>
      <c r="I39">
        <f t="shared" si="4"/>
        <v>0.31456656061611776</v>
      </c>
      <c r="J39">
        <f t="shared" si="5"/>
        <v>0.3674490303397128</v>
      </c>
      <c r="K39">
        <f t="shared" si="6"/>
        <v>0.2878612703397128</v>
      </c>
      <c r="L39">
        <f t="shared" si="7"/>
        <v>0.11916726243021943</v>
      </c>
      <c r="M39">
        <f t="shared" si="8"/>
        <v>0.3111270015086918</v>
      </c>
      <c r="N39">
        <f t="shared" si="9"/>
        <v>-0.016276864836831176</v>
      </c>
      <c r="Y39" s="155"/>
    </row>
    <row r="40" spans="1:25" ht="13.5">
      <c r="A40">
        <v>0.33</v>
      </c>
      <c r="B40">
        <f t="shared" si="0"/>
        <v>0.946042343528387</v>
      </c>
      <c r="C40">
        <f t="shared" si="1"/>
        <v>0.32404302839486837</v>
      </c>
      <c r="D40">
        <f t="shared" si="2"/>
        <v>0.946042343528387</v>
      </c>
      <c r="E40">
        <f>IF('軌道図'!$C$3="","",D40-$F$2)</f>
      </c>
      <c r="F40">
        <f>IF('軌道図'!$C$3="","",$B$2*$F$5*C40)</f>
      </c>
      <c r="H40">
        <f t="shared" si="3"/>
        <v>0.946042343528387</v>
      </c>
      <c r="I40">
        <f t="shared" si="4"/>
        <v>0.32404302839486837</v>
      </c>
      <c r="J40">
        <f t="shared" si="5"/>
        <v>0.36621299117983863</v>
      </c>
      <c r="K40">
        <f t="shared" si="6"/>
        <v>0.2866252311798386</v>
      </c>
      <c r="L40">
        <f t="shared" si="7"/>
        <v>0.12275723308854385</v>
      </c>
      <c r="M40">
        <f t="shared" si="8"/>
        <v>0.3115557775737727</v>
      </c>
      <c r="N40">
        <f t="shared" si="9"/>
        <v>-0.0125043546356009</v>
      </c>
      <c r="Y40" s="155"/>
    </row>
    <row r="41" spans="1:25" ht="13.5">
      <c r="A41">
        <v>0.34</v>
      </c>
      <c r="B41">
        <f t="shared" si="0"/>
        <v>0.9427546655283462</v>
      </c>
      <c r="C41">
        <f t="shared" si="1"/>
        <v>0.3334870921408144</v>
      </c>
      <c r="D41">
        <f t="shared" si="2"/>
        <v>0.9427546655283462</v>
      </c>
      <c r="E41">
        <f>IF('軌道図'!$C$3="","",D41-$F$2)</f>
      </c>
      <c r="F41">
        <f>IF('軌道図'!$C$3="","",$B$2*$F$5*C41)</f>
      </c>
      <c r="H41">
        <f t="shared" si="3"/>
        <v>0.9427546655283462</v>
      </c>
      <c r="I41">
        <f t="shared" si="4"/>
        <v>0.3334870921408144</v>
      </c>
      <c r="J41">
        <f t="shared" si="5"/>
        <v>0.3649403310260228</v>
      </c>
      <c r="K41">
        <f t="shared" si="6"/>
        <v>0.2853525710260228</v>
      </c>
      <c r="L41">
        <f t="shared" si="7"/>
        <v>0.12633492812585675</v>
      </c>
      <c r="M41">
        <f t="shared" si="8"/>
        <v>0.31194621389375815</v>
      </c>
      <c r="N41">
        <f t="shared" si="9"/>
        <v>-0.008727169820535563</v>
      </c>
      <c r="Y41" s="155"/>
    </row>
    <row r="42" spans="1:25" ht="13.5">
      <c r="A42">
        <v>0.35</v>
      </c>
      <c r="B42">
        <f t="shared" si="0"/>
        <v>0.9393727128473789</v>
      </c>
      <c r="C42">
        <f t="shared" si="1"/>
        <v>0.34289780745545134</v>
      </c>
      <c r="D42">
        <f t="shared" si="2"/>
        <v>0.9393727128473789</v>
      </c>
      <c r="E42">
        <f>IF('軌道図'!$C$3="","",D42-$F$2)</f>
      </c>
      <c r="F42">
        <f>IF('軌道図'!$C$3="","",$B$2*$F$5*C42)</f>
      </c>
      <c r="H42">
        <f t="shared" si="3"/>
        <v>0.9393727128473789</v>
      </c>
      <c r="I42">
        <f t="shared" si="4"/>
        <v>0.34289780745545134</v>
      </c>
      <c r="J42">
        <f t="shared" si="5"/>
        <v>0.36363117714322035</v>
      </c>
      <c r="K42">
        <f t="shared" si="6"/>
        <v>0.28404341714322034</v>
      </c>
      <c r="L42">
        <f t="shared" si="7"/>
        <v>0.12989998977563583</v>
      </c>
      <c r="M42">
        <f t="shared" si="8"/>
        <v>0.31229827142534167</v>
      </c>
      <c r="N42">
        <f t="shared" si="9"/>
        <v>-0.00494568810696909</v>
      </c>
      <c r="Y42" s="155"/>
    </row>
    <row r="43" spans="1:25" ht="13.5">
      <c r="A43">
        <v>0.36</v>
      </c>
      <c r="B43">
        <f t="shared" si="0"/>
        <v>0.9358968236779348</v>
      </c>
      <c r="C43">
        <f t="shared" si="1"/>
        <v>0.35227423327508994</v>
      </c>
      <c r="D43">
        <f t="shared" si="2"/>
        <v>0.9358968236779348</v>
      </c>
      <c r="E43">
        <f>IF('軌道図'!$C$3="","",D43-$F$2)</f>
      </c>
      <c r="F43">
        <f>IF('軌道図'!$C$3="","",$B$2*$F$5*C43)</f>
      </c>
      <c r="H43">
        <f t="shared" si="3"/>
        <v>0.9358968236779348</v>
      </c>
      <c r="I43">
        <f t="shared" si="4"/>
        <v>0.35227423327508994</v>
      </c>
      <c r="J43">
        <f t="shared" si="5"/>
        <v>0.3622856604457286</v>
      </c>
      <c r="K43">
        <f t="shared" si="6"/>
        <v>0.28269790044572857</v>
      </c>
      <c r="L43">
        <f t="shared" si="7"/>
        <v>0.13345206153468694</v>
      </c>
      <c r="M43">
        <f t="shared" si="8"/>
        <v>0.3126119149630634</v>
      </c>
      <c r="N43">
        <f t="shared" si="9"/>
        <v>-0.0011602876399216533</v>
      </c>
      <c r="Y43" s="155"/>
    </row>
    <row r="44" spans="1:25" ht="13.5">
      <c r="A44">
        <v>0.37</v>
      </c>
      <c r="B44">
        <f t="shared" si="0"/>
        <v>0.9323273456060345</v>
      </c>
      <c r="C44">
        <f t="shared" si="1"/>
        <v>0.361615431964962</v>
      </c>
      <c r="D44">
        <f t="shared" si="2"/>
        <v>0.9323273456060345</v>
      </c>
      <c r="E44">
        <f>IF('軌道図'!$C$3="","",D44-$F$2)</f>
      </c>
      <c r="F44">
        <f>IF('軌道図'!$C$3="","",$B$2*$F$5*C44)</f>
      </c>
      <c r="H44">
        <f t="shared" si="3"/>
        <v>0.9323273456060345</v>
      </c>
      <c r="I44">
        <f t="shared" si="4"/>
        <v>0.361615431964962</v>
      </c>
      <c r="J44">
        <f t="shared" si="5"/>
        <v>0.36090391548409595</v>
      </c>
      <c r="K44">
        <f t="shared" si="6"/>
        <v>0.28131615548409594</v>
      </c>
      <c r="L44">
        <f t="shared" si="7"/>
        <v>0.13699078819879432</v>
      </c>
      <c r="M44">
        <f t="shared" si="8"/>
        <v>0.312887113142831</v>
      </c>
      <c r="N44">
        <f t="shared" si="9"/>
        <v>0.0026286530437146516</v>
      </c>
      <c r="Y44" s="155"/>
    </row>
    <row r="45" spans="1:25" ht="13.5">
      <c r="A45">
        <v>0.38</v>
      </c>
      <c r="B45">
        <f t="shared" si="0"/>
        <v>0.9286646355765102</v>
      </c>
      <c r="C45">
        <f t="shared" si="1"/>
        <v>0.3709204694129827</v>
      </c>
      <c r="D45">
        <f t="shared" si="2"/>
        <v>0.9286646355765102</v>
      </c>
      <c r="E45">
        <f>IF('軌道図'!$C$3="","",D45-$F$2)</f>
      </c>
      <c r="F45">
        <f>IF('軌道図'!$C$3="","",$B$2*$F$5*C45)</f>
      </c>
      <c r="H45">
        <f t="shared" si="3"/>
        <v>0.9286646355765102</v>
      </c>
      <c r="I45">
        <f t="shared" si="4"/>
        <v>0.3709204694129827</v>
      </c>
      <c r="J45">
        <f t="shared" si="5"/>
        <v>0.35948608043166713</v>
      </c>
      <c r="K45">
        <f t="shared" si="6"/>
        <v>0.2798983204316671</v>
      </c>
      <c r="L45">
        <f t="shared" si="7"/>
        <v>0.14051581589824041</v>
      </c>
      <c r="M45">
        <f t="shared" si="8"/>
        <v>0.3131238384450558</v>
      </c>
      <c r="N45">
        <f t="shared" si="9"/>
        <v>0.006420755053028818</v>
      </c>
      <c r="Y45" s="155"/>
    </row>
    <row r="46" spans="1:25" ht="13.5">
      <c r="A46">
        <v>0.39</v>
      </c>
      <c r="B46">
        <f t="shared" si="0"/>
        <v>0.9249090598573131</v>
      </c>
      <c r="C46">
        <f t="shared" si="1"/>
        <v>0.3801884151231614</v>
      </c>
      <c r="D46">
        <f t="shared" si="2"/>
        <v>0.9249090598573131</v>
      </c>
      <c r="E46">
        <f>IF('軌道図'!$C$3="","",D46-$F$2)</f>
      </c>
      <c r="F46">
        <f>IF('軌道図'!$C$3="","",$B$2*$F$5*C46)</f>
      </c>
      <c r="H46">
        <f t="shared" si="3"/>
        <v>0.9249090598573131</v>
      </c>
      <c r="I46">
        <f t="shared" si="4"/>
        <v>0.3801884151231614</v>
      </c>
      <c r="J46">
        <f t="shared" si="5"/>
        <v>0.3580322970707659</v>
      </c>
      <c r="K46">
        <f t="shared" si="6"/>
        <v>0.2784445370707659</v>
      </c>
      <c r="L46">
        <f t="shared" si="7"/>
        <v>0.14402679213319278</v>
      </c>
      <c r="M46">
        <f t="shared" si="8"/>
        <v>0.3133220671974048</v>
      </c>
      <c r="N46">
        <f t="shared" si="9"/>
        <v>0.010215639180980007</v>
      </c>
      <c r="Y46" s="155"/>
    </row>
    <row r="47" spans="1:25" ht="13.5">
      <c r="A47">
        <v>0.4</v>
      </c>
      <c r="B47">
        <f t="shared" si="0"/>
        <v>0.9210609940028851</v>
      </c>
      <c r="C47">
        <f t="shared" si="1"/>
        <v>0.3894183423086505</v>
      </c>
      <c r="D47">
        <f t="shared" si="2"/>
        <v>0.9210609940028851</v>
      </c>
      <c r="E47">
        <f>IF('軌道図'!$C$3="","",D47-$F$2)</f>
      </c>
      <c r="F47">
        <f>IF('軌道図'!$C$3="","",$B$2*$F$5*C47)</f>
      </c>
      <c r="H47">
        <f t="shared" si="3"/>
        <v>0.9210609940028851</v>
      </c>
      <c r="I47">
        <f t="shared" si="4"/>
        <v>0.3894183423086505</v>
      </c>
      <c r="J47">
        <f t="shared" si="5"/>
        <v>0.35654271077851685</v>
      </c>
      <c r="K47">
        <f t="shared" si="6"/>
        <v>0.27695495077851684</v>
      </c>
      <c r="L47">
        <f t="shared" si="7"/>
        <v>0.14752336580895378</v>
      </c>
      <c r="M47">
        <f t="shared" si="8"/>
        <v>0.31348177957716805</v>
      </c>
      <c r="N47">
        <f t="shared" si="9"/>
        <v>0.014012925942317817</v>
      </c>
      <c r="Y47" s="155"/>
    </row>
    <row r="48" spans="1:25" ht="13.5">
      <c r="A48">
        <v>0.41</v>
      </c>
      <c r="B48">
        <f t="shared" si="0"/>
        <v>0.9171208228166051</v>
      </c>
      <c r="C48">
        <f t="shared" si="1"/>
        <v>0.3986093279844229</v>
      </c>
      <c r="D48">
        <f t="shared" si="2"/>
        <v>0.9171208228166051</v>
      </c>
      <c r="E48">
        <f>IF('軌道図'!$C$3="","",D48-$F$2)</f>
      </c>
      <c r="F48">
        <f>IF('軌道図'!$C$3="","",$B$2*$F$5*C48)</f>
      </c>
      <c r="H48">
        <f t="shared" si="3"/>
        <v>0.9171208228166051</v>
      </c>
      <c r="I48">
        <f t="shared" si="4"/>
        <v>0.3986093279844229</v>
      </c>
      <c r="J48">
        <f t="shared" si="5"/>
        <v>0.35501747051230786</v>
      </c>
      <c r="K48">
        <f t="shared" si="6"/>
        <v>0.27542971051230786</v>
      </c>
      <c r="L48">
        <f t="shared" si="7"/>
        <v>0.1510051872710696</v>
      </c>
      <c r="M48">
        <f t="shared" si="8"/>
        <v>0.31360295961324064</v>
      </c>
      <c r="N48">
        <f t="shared" si="9"/>
        <v>0.017812235611530502</v>
      </c>
      <c r="Y48" s="155"/>
    </row>
    <row r="49" spans="1:25" ht="13.5">
      <c r="A49">
        <v>0.42</v>
      </c>
      <c r="B49">
        <f t="shared" si="0"/>
        <v>0.9130889403123083</v>
      </c>
      <c r="C49">
        <f t="shared" si="1"/>
        <v>0.40776045305957015</v>
      </c>
      <c r="D49">
        <f t="shared" si="2"/>
        <v>0.9130889403123083</v>
      </c>
      <c r="E49">
        <f>IF('軌道図'!$C$3="","",D49-$F$2)</f>
      </c>
      <c r="F49">
        <f>IF('軌道図'!$C$3="","",$B$2*$F$5*C49)</f>
      </c>
      <c r="H49">
        <f t="shared" si="3"/>
        <v>0.9130889403123083</v>
      </c>
      <c r="I49">
        <f t="shared" si="4"/>
        <v>0.40776045305957015</v>
      </c>
      <c r="J49">
        <f t="shared" si="5"/>
        <v>0.35345672879489454</v>
      </c>
      <c r="K49">
        <f t="shared" si="6"/>
        <v>0.27386896879489453</v>
      </c>
      <c r="L49">
        <f t="shared" si="7"/>
        <v>0.15447190834029553</v>
      </c>
      <c r="M49">
        <f t="shared" si="8"/>
        <v>0.3136855951877199</v>
      </c>
      <c r="N49">
        <f t="shared" si="9"/>
        <v>0.021613188260817234</v>
      </c>
      <c r="Y49" s="155"/>
    </row>
    <row r="50" spans="1:25" ht="13.5">
      <c r="A50">
        <v>0.43</v>
      </c>
      <c r="B50">
        <f t="shared" si="0"/>
        <v>0.9089657496748851</v>
      </c>
      <c r="C50">
        <f t="shared" si="1"/>
        <v>0.41687080242921076</v>
      </c>
      <c r="D50">
        <f t="shared" si="2"/>
        <v>0.9089657496748851</v>
      </c>
      <c r="E50">
        <f>IF('軌道図'!$C$3="","",D50-$F$2)</f>
      </c>
      <c r="F50">
        <f>IF('軌道図'!$C$3="","",$B$2*$F$5*C50)</f>
      </c>
      <c r="H50">
        <f t="shared" si="3"/>
        <v>0.9089657496748851</v>
      </c>
      <c r="I50">
        <f t="shared" si="4"/>
        <v>0.41687080242921076</v>
      </c>
      <c r="J50">
        <f t="shared" si="5"/>
        <v>0.351860641699148</v>
      </c>
      <c r="K50">
        <f t="shared" si="6"/>
        <v>0.272272881699148</v>
      </c>
      <c r="L50">
        <f t="shared" si="7"/>
        <v>0.15792318234741365</v>
      </c>
      <c r="M50">
        <f t="shared" si="8"/>
        <v>0.31372967803711715</v>
      </c>
      <c r="N50">
        <f t="shared" si="9"/>
        <v>0.025415403798080563</v>
      </c>
      <c r="Y50" s="155"/>
    </row>
    <row r="51" spans="1:25" ht="13.5">
      <c r="A51">
        <v>0.44</v>
      </c>
      <c r="B51">
        <f t="shared" si="0"/>
        <v>0.9047516632199634</v>
      </c>
      <c r="C51">
        <f t="shared" si="1"/>
        <v>0.4259394650659996</v>
      </c>
      <c r="D51">
        <f t="shared" si="2"/>
        <v>0.9047516632199634</v>
      </c>
      <c r="E51">
        <f>IF('軌道図'!$C$3="","",D51-$F$2)</f>
      </c>
      <c r="F51">
        <f>IF('軌道図'!$C$3="","",$B$2*$F$5*C51)</f>
      </c>
      <c r="H51">
        <f t="shared" si="3"/>
        <v>0.9047516632199634</v>
      </c>
      <c r="I51">
        <f t="shared" si="4"/>
        <v>0.4259394650659996</v>
      </c>
      <c r="J51">
        <f t="shared" si="5"/>
        <v>0.3502293688324478</v>
      </c>
      <c r="K51">
        <f t="shared" si="6"/>
        <v>0.2706416088324478</v>
      </c>
      <c r="L51">
        <f t="shared" si="7"/>
        <v>0.1613586641678992</v>
      </c>
      <c r="M51">
        <f t="shared" si="8"/>
        <v>0.3137352037531844</v>
      </c>
      <c r="N51">
        <f t="shared" si="9"/>
        <v>0.0292185020049352</v>
      </c>
      <c r="Y51" s="155"/>
    </row>
    <row r="52" spans="1:25" ht="13.5">
      <c r="A52">
        <v>0.45</v>
      </c>
      <c r="B52">
        <f t="shared" si="0"/>
        <v>0.9004471023526769</v>
      </c>
      <c r="C52">
        <f t="shared" si="1"/>
        <v>0.43496553411123023</v>
      </c>
      <c r="D52">
        <f t="shared" si="2"/>
        <v>0.9004471023526769</v>
      </c>
      <c r="E52">
        <f>IF('軌道図'!$C$3="","",D52-$F$2)</f>
      </c>
      <c r="F52">
        <f>IF('軌道図'!$C$3="","",$B$2*$F$5*C52)</f>
      </c>
      <c r="H52">
        <f t="shared" si="3"/>
        <v>0.9004471023526769</v>
      </c>
      <c r="I52">
        <f t="shared" si="4"/>
        <v>0.43496553411123023</v>
      </c>
      <c r="J52">
        <f t="shared" si="5"/>
        <v>0.34856307332072123</v>
      </c>
      <c r="K52">
        <f t="shared" si="6"/>
        <v>0.2689753133207212</v>
      </c>
      <c r="L52">
        <f t="shared" si="7"/>
        <v>0.16477801025643307</v>
      </c>
      <c r="M52">
        <f t="shared" si="8"/>
        <v>0.31370217178335463</v>
      </c>
      <c r="N52">
        <f t="shared" si="9"/>
        <v>0.033022102574729734</v>
      </c>
      <c r="Y52" s="155"/>
    </row>
    <row r="53" spans="1:25" ht="13.5">
      <c r="A53">
        <v>0.46</v>
      </c>
      <c r="B53">
        <f t="shared" si="0"/>
        <v>0.8960524975255252</v>
      </c>
      <c r="C53">
        <f t="shared" si="1"/>
        <v>0.4439481069655198</v>
      </c>
      <c r="D53">
        <f t="shared" si="2"/>
        <v>0.8960524975255252</v>
      </c>
      <c r="E53">
        <f>IF('軌道図'!$C$3="","",D53-$F$2)</f>
      </c>
      <c r="F53">
        <f>IF('軌道図'!$C$3="","",$B$2*$F$5*C53)</f>
      </c>
      <c r="H53">
        <f t="shared" si="3"/>
        <v>0.8960524975255252</v>
      </c>
      <c r="I53">
        <f t="shared" si="4"/>
        <v>0.4439481069655198</v>
      </c>
      <c r="J53">
        <f t="shared" si="5"/>
        <v>0.3468619217921308</v>
      </c>
      <c r="K53">
        <f t="shared" si="6"/>
        <v>0.2672741617921308</v>
      </c>
      <c r="L53">
        <f t="shared" si="7"/>
        <v>0.16818087868125586</v>
      </c>
      <c r="M53">
        <f t="shared" si="8"/>
        <v>0.31363058543079714</v>
      </c>
      <c r="N53">
        <f t="shared" si="9"/>
        <v>0.036825825150576835</v>
      </c>
      <c r="Y53" s="155"/>
    </row>
    <row r="54" spans="1:25" ht="13.5">
      <c r="A54">
        <v>0.47</v>
      </c>
      <c r="B54">
        <f t="shared" si="0"/>
        <v>0.891568288195329</v>
      </c>
      <c r="C54">
        <f t="shared" si="1"/>
        <v>0.4528862853790683</v>
      </c>
      <c r="D54">
        <f t="shared" si="2"/>
        <v>0.891568288195329</v>
      </c>
      <c r="E54">
        <f>IF('軌道図'!$C$3="","",D54-$F$2)</f>
      </c>
      <c r="F54">
        <f>IF('軌道図'!$C$3="","",$B$2*$F$5*C54)</f>
      </c>
      <c r="H54">
        <f t="shared" si="3"/>
        <v>0.891568288195329</v>
      </c>
      <c r="I54">
        <f t="shared" si="4"/>
        <v>0.4528862853790683</v>
      </c>
      <c r="J54">
        <f t="shared" si="5"/>
        <v>0.34512608436041187</v>
      </c>
      <c r="K54">
        <f t="shared" si="6"/>
        <v>0.26553832436041186</v>
      </c>
      <c r="L54">
        <f t="shared" si="7"/>
        <v>0.17156692915836078</v>
      </c>
      <c r="M54">
        <f t="shared" si="8"/>
        <v>0.31352045185408767</v>
      </c>
      <c r="N54">
        <f t="shared" si="9"/>
        <v>0.04062928936338864</v>
      </c>
      <c r="Y54" s="155"/>
    </row>
    <row r="55" spans="1:25" ht="13.5">
      <c r="A55">
        <v>0.48</v>
      </c>
      <c r="B55">
        <f t="shared" si="0"/>
        <v>0.8869949227792842</v>
      </c>
      <c r="C55">
        <f t="shared" si="1"/>
        <v>0.4617791755414829</v>
      </c>
      <c r="D55">
        <f t="shared" si="2"/>
        <v>0.8869949227792842</v>
      </c>
      <c r="E55">
        <f>IF('軌道図'!$C$3="","",D55-$F$2)</f>
      </c>
      <c r="F55">
        <f>IF('軌道図'!$C$3="","",$B$2*$F$5*C55)</f>
      </c>
      <c r="H55">
        <f t="shared" si="3"/>
        <v>0.8869949227792842</v>
      </c>
      <c r="I55">
        <f t="shared" si="4"/>
        <v>0.4617791755414829</v>
      </c>
      <c r="J55">
        <f t="shared" si="5"/>
        <v>0.3433557346078609</v>
      </c>
      <c r="K55">
        <f t="shared" si="6"/>
        <v>0.2637679746078609</v>
      </c>
      <c r="L55">
        <f t="shared" si="7"/>
        <v>0.17493582308552183</v>
      </c>
      <c r="M55">
        <f t="shared" si="8"/>
        <v>0.31337178206649197</v>
      </c>
      <c r="N55">
        <f t="shared" si="9"/>
        <v>0.04443211486991351</v>
      </c>
      <c r="Y55" s="155"/>
    </row>
    <row r="56" spans="1:25" ht="13.5">
      <c r="A56">
        <v>0.49</v>
      </c>
      <c r="B56">
        <f t="shared" si="0"/>
        <v>0.8823328586101215</v>
      </c>
      <c r="C56">
        <f t="shared" si="1"/>
        <v>0.470625888171158</v>
      </c>
      <c r="D56">
        <f t="shared" si="2"/>
        <v>0.8823328586101215</v>
      </c>
      <c r="E56">
        <f>IF('軌道図'!$C$3="","",D56-$F$2)</f>
      </c>
      <c r="F56">
        <f>IF('軌道図'!$C$3="","",$B$2*$F$5*C56)</f>
      </c>
      <c r="H56">
        <f t="shared" si="3"/>
        <v>0.8823328586101215</v>
      </c>
      <c r="I56">
        <f t="shared" si="4"/>
        <v>0.470625888171158</v>
      </c>
      <c r="J56">
        <f t="shared" si="5"/>
        <v>0.341551049567978</v>
      </c>
      <c r="K56">
        <f t="shared" si="6"/>
        <v>0.261963289567978</v>
      </c>
      <c r="L56">
        <f t="shared" si="7"/>
        <v>0.17828722357615367</v>
      </c>
      <c r="M56">
        <f t="shared" si="8"/>
        <v>0.313184590934865</v>
      </c>
      <c r="N56">
        <f t="shared" si="9"/>
        <v>0.048233921390769735</v>
      </c>
      <c r="Y56" s="155"/>
    </row>
    <row r="57" spans="1:25" ht="13.5">
      <c r="A57">
        <v>0.5</v>
      </c>
      <c r="B57">
        <f t="shared" si="0"/>
        <v>0.8775825618903728</v>
      </c>
      <c r="C57">
        <f t="shared" si="1"/>
        <v>0.479425538604203</v>
      </c>
      <c r="D57">
        <f t="shared" si="2"/>
        <v>0.8775825618903728</v>
      </c>
      <c r="E57">
        <f>IF('軌道図'!$C$3="","",D57-$F$2)</f>
      </c>
      <c r="F57">
        <f>IF('軌道図'!$C$3="","",$B$2*$F$5*C57)</f>
      </c>
      <c r="H57">
        <f t="shared" si="3"/>
        <v>0.8775825618903728</v>
      </c>
      <c r="I57">
        <f t="shared" si="4"/>
        <v>0.479425538604203</v>
      </c>
      <c r="J57">
        <f t="shared" si="5"/>
        <v>0.3397122097077633</v>
      </c>
      <c r="K57">
        <f t="shared" si="6"/>
        <v>0.26012444970776327</v>
      </c>
      <c r="L57">
        <f t="shared" si="7"/>
        <v>0.18162079549300014</v>
      </c>
      <c r="M57">
        <f t="shared" si="8"/>
        <v>0.31295889717816405</v>
      </c>
      <c r="N57">
        <f t="shared" si="9"/>
        <v>0.052034328748473385</v>
      </c>
      <c r="Y57" s="155"/>
    </row>
    <row r="58" spans="1:25" ht="13.5">
      <c r="A58">
        <v>0.51</v>
      </c>
      <c r="B58">
        <f t="shared" si="0"/>
        <v>0.8727445076457513</v>
      </c>
      <c r="C58">
        <f t="shared" si="1"/>
        <v>0.4881772468829075</v>
      </c>
      <c r="D58">
        <f t="shared" si="2"/>
        <v>0.8727445076457513</v>
      </c>
      <c r="E58">
        <f>IF('軌道図'!$C$3="","",D58-$F$2)</f>
      </c>
      <c r="F58">
        <f>IF('軌道図'!$C$3="","",$B$2*$F$5*C58)</f>
      </c>
      <c r="H58">
        <f t="shared" si="3"/>
        <v>0.8727445076457513</v>
      </c>
      <c r="I58">
        <f t="shared" si="4"/>
        <v>0.4881772468829075</v>
      </c>
      <c r="J58">
        <f t="shared" si="5"/>
        <v>0.3378393989096703</v>
      </c>
      <c r="K58">
        <f t="shared" si="6"/>
        <v>0.2582516389096703</v>
      </c>
      <c r="L58">
        <f t="shared" si="7"/>
        <v>0.1849362054816474</v>
      </c>
      <c r="M58">
        <f t="shared" si="8"/>
        <v>0.3126947233655764</v>
      </c>
      <c r="N58">
        <f t="shared" si="9"/>
        <v>0.05583295690545566</v>
      </c>
      <c r="Y58" s="155"/>
    </row>
    <row r="59" spans="1:25" ht="13.5">
      <c r="A59">
        <v>0.52</v>
      </c>
      <c r="B59">
        <f t="shared" si="0"/>
        <v>0.8678191796776499</v>
      </c>
      <c r="C59">
        <f t="shared" si="1"/>
        <v>0.49688013784373675</v>
      </c>
      <c r="D59">
        <f t="shared" si="2"/>
        <v>0.8678191796776499</v>
      </c>
      <c r="E59">
        <f>IF('軌道図'!$C$3="","",D59-$F$2)</f>
      </c>
      <c r="F59">
        <f>IF('軌道図'!$C$3="","",$B$2*$F$5*C59)</f>
      </c>
      <c r="H59">
        <f t="shared" si="3"/>
        <v>0.8678191796776499</v>
      </c>
      <c r="I59">
        <f t="shared" si="4"/>
        <v>0.49688013784373675</v>
      </c>
      <c r="J59">
        <f t="shared" si="5"/>
        <v>0.33593280445321827</v>
      </c>
      <c r="K59">
        <f t="shared" si="6"/>
        <v>0.25634504445321826</v>
      </c>
      <c r="L59">
        <f t="shared" si="7"/>
        <v>0.18823312200385955</v>
      </c>
      <c r="M59">
        <f t="shared" si="8"/>
        <v>0.3123920959142635</v>
      </c>
      <c r="N59">
        <f t="shared" si="9"/>
        <v>0.05962942600206647</v>
      </c>
      <c r="Y59" s="155"/>
    </row>
    <row r="60" spans="1:25" ht="13.5">
      <c r="A60">
        <v>0.53</v>
      </c>
      <c r="B60">
        <f t="shared" si="0"/>
        <v>0.862807070514761</v>
      </c>
      <c r="C60">
        <f t="shared" si="1"/>
        <v>0.5055333412048469</v>
      </c>
      <c r="D60">
        <f t="shared" si="2"/>
        <v>0.862807070514761</v>
      </c>
      <c r="E60">
        <f>IF('軌道図'!$C$3="","",D60-$F$2)</f>
      </c>
      <c r="F60">
        <f>IF('軌道図'!$C$3="","",$B$2*$F$5*C60)</f>
      </c>
      <c r="H60">
        <f t="shared" si="3"/>
        <v>0.862807070514761</v>
      </c>
      <c r="I60">
        <f t="shared" si="4"/>
        <v>0.5055333412048469</v>
      </c>
      <c r="J60">
        <f t="shared" si="5"/>
        <v>0.333992616996264</v>
      </c>
      <c r="K60">
        <f t="shared" si="6"/>
        <v>0.254404856996264</v>
      </c>
      <c r="L60">
        <f t="shared" si="7"/>
        <v>0.19151121537073168</v>
      </c>
      <c r="M60">
        <f t="shared" si="8"/>
        <v>0.31205104508671805</v>
      </c>
      <c r="N60">
        <f t="shared" si="9"/>
        <v>0.06342335639455979</v>
      </c>
      <c r="Y60" s="155"/>
    </row>
    <row r="61" spans="1:25" ht="13.5">
      <c r="A61">
        <v>0.54</v>
      </c>
      <c r="B61">
        <f t="shared" si="0"/>
        <v>0.8577086813638242</v>
      </c>
      <c r="C61">
        <f t="shared" si="1"/>
        <v>0.5141359916531132</v>
      </c>
      <c r="D61">
        <f t="shared" si="2"/>
        <v>0.8577086813638242</v>
      </c>
      <c r="E61">
        <f>IF('軌道図'!$C$3="","",D61-$F$2)</f>
      </c>
      <c r="F61">
        <f>IF('軌道図'!$C$3="","",$B$2*$F$5*C61)</f>
      </c>
      <c r="H61">
        <f t="shared" si="3"/>
        <v>0.8577086813638242</v>
      </c>
      <c r="I61">
        <f t="shared" si="4"/>
        <v>0.5141359916531132</v>
      </c>
      <c r="J61">
        <f t="shared" si="5"/>
        <v>0.33201903055593635</v>
      </c>
      <c r="K61">
        <f t="shared" si="6"/>
        <v>0.25243127055593634</v>
      </c>
      <c r="L61">
        <f t="shared" si="7"/>
        <v>0.19477015777565895</v>
      </c>
      <c r="M61">
        <f t="shared" si="8"/>
        <v>0.31167160498773877</v>
      </c>
      <c r="N61">
        <f t="shared" si="9"/>
        <v>0.06721436869305801</v>
      </c>
      <c r="Y61" s="155"/>
    </row>
    <row r="62" spans="1:25" ht="13.5">
      <c r="A62">
        <v>0.55</v>
      </c>
      <c r="B62">
        <f t="shared" si="0"/>
        <v>0.8525245220595057</v>
      </c>
      <c r="C62">
        <f t="shared" si="1"/>
        <v>0.5226872289306592</v>
      </c>
      <c r="D62">
        <f t="shared" si="2"/>
        <v>0.8525245220595057</v>
      </c>
      <c r="E62">
        <f>IF('軌道図'!$C$3="","",D62-$F$2)</f>
      </c>
      <c r="F62">
        <f>IF('軌道図'!$C$3="","",$B$2*$F$5*C62)</f>
      </c>
      <c r="H62">
        <f t="shared" si="3"/>
        <v>0.8525245220595057</v>
      </c>
      <c r="I62">
        <f t="shared" si="4"/>
        <v>0.5226872289306592</v>
      </c>
      <c r="J62">
        <f t="shared" si="5"/>
        <v>0.33001224248923466</v>
      </c>
      <c r="K62">
        <f t="shared" si="6"/>
        <v>0.25042448248923466</v>
      </c>
      <c r="L62">
        <f t="shared" si="7"/>
        <v>0.19800962332711652</v>
      </c>
      <c r="M62">
        <f t="shared" si="8"/>
        <v>0.3112538135610192</v>
      </c>
      <c r="N62">
        <f t="shared" si="9"/>
        <v>0.0710020837994904</v>
      </c>
      <c r="Y62" s="155"/>
    </row>
    <row r="63" spans="1:25" ht="13.5">
      <c r="A63">
        <v>0.56</v>
      </c>
      <c r="B63">
        <f t="shared" si="0"/>
        <v>0.8472551110134161</v>
      </c>
      <c r="C63">
        <f t="shared" si="1"/>
        <v>0.5311861979208834</v>
      </c>
      <c r="D63">
        <f t="shared" si="2"/>
        <v>0.8472551110134161</v>
      </c>
      <c r="E63">
        <f>IF('軌道図'!$C$3="","",D63-$F$2)</f>
      </c>
      <c r="F63">
        <f>IF('軌道図'!$C$3="","",$B$2*$F$5*C63)</f>
      </c>
      <c r="H63">
        <f t="shared" si="3"/>
        <v>0.8472551110134161</v>
      </c>
      <c r="I63">
        <f t="shared" si="4"/>
        <v>0.5311861979208834</v>
      </c>
      <c r="J63">
        <f t="shared" si="5"/>
        <v>0.3279724534732934</v>
      </c>
      <c r="K63">
        <f t="shared" si="6"/>
        <v>0.2483846934732934</v>
      </c>
      <c r="L63">
        <f t="shared" si="7"/>
        <v>0.20122928808124885</v>
      </c>
      <c r="M63">
        <f t="shared" si="8"/>
        <v>0.310797712585354</v>
      </c>
      <c r="N63">
        <f t="shared" si="9"/>
        <v>0.07478612294550274</v>
      </c>
      <c r="Y63" s="155"/>
    </row>
    <row r="64" spans="1:25" ht="13.5">
      <c r="A64">
        <v>0.57</v>
      </c>
      <c r="B64">
        <f t="shared" si="0"/>
        <v>0.8419009751622688</v>
      </c>
      <c r="C64">
        <f t="shared" si="1"/>
        <v>0.5396320487339692</v>
      </c>
      <c r="D64">
        <f t="shared" si="2"/>
        <v>0.8419009751622688</v>
      </c>
      <c r="E64">
        <f>IF('軌道図'!$C$3="","",D64-$F$2)</f>
      </c>
      <c r="F64">
        <f>IF('軌道図'!$C$3="","",$B$2*$F$5*C64)</f>
      </c>
      <c r="H64">
        <f t="shared" si="3"/>
        <v>0.8419009751622688</v>
      </c>
      <c r="I64">
        <f t="shared" si="4"/>
        <v>0.5396320487339692</v>
      </c>
      <c r="J64">
        <f t="shared" si="5"/>
        <v>0.32589986748531424</v>
      </c>
      <c r="K64">
        <f t="shared" si="6"/>
        <v>0.24631210748531424</v>
      </c>
      <c r="L64">
        <f t="shared" si="7"/>
        <v>0.20442883007426355</v>
      </c>
      <c r="M64">
        <f t="shared" si="8"/>
        <v>0.3103033476704605</v>
      </c>
      <c r="N64">
        <f t="shared" si="9"/>
        <v>0.07856610773033382</v>
      </c>
      <c r="Y64" s="155"/>
    </row>
    <row r="65" spans="1:25" ht="13.5">
      <c r="A65">
        <v>0.58</v>
      </c>
      <c r="B65">
        <f t="shared" si="0"/>
        <v>0.8364626499151869</v>
      </c>
      <c r="C65">
        <f t="shared" si="1"/>
        <v>0.5480239367918736</v>
      </c>
      <c r="D65">
        <f t="shared" si="2"/>
        <v>0.8364626499151869</v>
      </c>
      <c r="E65">
        <f>IF('軌道図'!$C$3="","",D65-$F$2)</f>
      </c>
      <c r="F65">
        <f>IF('軌道図'!$C$3="","",$B$2*$F$5*C65)</f>
      </c>
      <c r="H65">
        <f t="shared" si="3"/>
        <v>0.8364626499151869</v>
      </c>
      <c r="I65">
        <f t="shared" si="4"/>
        <v>0.5480239367918736</v>
      </c>
      <c r="J65">
        <f t="shared" si="5"/>
        <v>0.32379469178216885</v>
      </c>
      <c r="K65">
        <f t="shared" si="6"/>
        <v>0.24420693178216885</v>
      </c>
      <c r="L65">
        <f t="shared" si="7"/>
        <v>0.20760792935462766</v>
      </c>
      <c r="M65">
        <f t="shared" si="8"/>
        <v>0.30977076825241834</v>
      </c>
      <c r="N65">
        <f t="shared" si="9"/>
        <v>0.08234166015865517</v>
      </c>
      <c r="Y65" s="155"/>
    </row>
    <row r="66" spans="1:25" ht="13.5">
      <c r="A66">
        <v>0.59</v>
      </c>
      <c r="B66">
        <f t="shared" si="0"/>
        <v>0.8309406791001636</v>
      </c>
      <c r="C66">
        <f t="shared" si="1"/>
        <v>0.5563610229127838</v>
      </c>
      <c r="D66">
        <f t="shared" si="2"/>
        <v>0.8309406791001636</v>
      </c>
      <c r="E66">
        <f>IF('軌道図'!$C$3="","",D66-$F$2)</f>
      </c>
      <c r="F66">
        <f>IF('軌道図'!$C$3="","",$B$2*$F$5*C66)</f>
      </c>
      <c r="H66">
        <f t="shared" si="3"/>
        <v>0.8309406791001636</v>
      </c>
      <c r="I66">
        <f t="shared" si="4"/>
        <v>0.5563610229127838</v>
      </c>
      <c r="J66">
        <f t="shared" si="5"/>
        <v>0.3216571368796733</v>
      </c>
      <c r="K66">
        <f t="shared" si="6"/>
        <v>0.24206937687967328</v>
      </c>
      <c r="L66">
        <f t="shared" si="7"/>
        <v>0.21076626801506232</v>
      </c>
      <c r="M66">
        <f t="shared" si="8"/>
        <v>0.3092000275887255</v>
      </c>
      <c r="N66">
        <f t="shared" si="9"/>
        <v>0.08611240267837014</v>
      </c>
      <c r="Y66" s="155"/>
    </row>
    <row r="67" spans="1:25" ht="13.5">
      <c r="A67">
        <v>0.6</v>
      </c>
      <c r="B67">
        <f t="shared" si="0"/>
        <v>0.8253356149096783</v>
      </c>
      <c r="C67">
        <f t="shared" si="1"/>
        <v>0.5646424733950354</v>
      </c>
      <c r="D67">
        <f t="shared" si="2"/>
        <v>0.8253356149096783</v>
      </c>
      <c r="E67">
        <f>IF('軌道図'!$C$3="","",D67-$F$2)</f>
      </c>
      <c r="F67">
        <f>IF('軌道図'!$C$3="","",$B$2*$F$5*C67)</f>
      </c>
      <c r="H67">
        <f t="shared" si="3"/>
        <v>0.8253356149096783</v>
      </c>
      <c r="I67">
        <f t="shared" si="4"/>
        <v>0.5646424733950354</v>
      </c>
      <c r="J67">
        <f t="shared" si="5"/>
        <v>0.3194874165315365</v>
      </c>
      <c r="K67">
        <f t="shared" si="6"/>
        <v>0.2398996565315365</v>
      </c>
      <c r="L67">
        <f t="shared" si="7"/>
        <v>0.21390353022433345</v>
      </c>
      <c r="M67">
        <f t="shared" si="8"/>
        <v>0.3085911827529727</v>
      </c>
      <c r="N67">
        <f t="shared" si="9"/>
        <v>0.08987795821836908</v>
      </c>
      <c r="Y67" s="155"/>
    </row>
    <row r="68" spans="1:25" ht="13.5">
      <c r="A68">
        <v>0.61</v>
      </c>
      <c r="B68">
        <f t="shared" si="0"/>
        <v>0.8196480178454795</v>
      </c>
      <c r="C68">
        <f t="shared" si="1"/>
        <v>0.5728674601004813</v>
      </c>
      <c r="D68">
        <f t="shared" si="2"/>
        <v>0.8196480178454795</v>
      </c>
      <c r="E68">
        <f>IF('軌道図'!$C$3="","",D68-$F$2)</f>
      </c>
      <c r="F68">
        <f>IF('軌道図'!$C$3="","",$B$2*$F$5*C68)</f>
      </c>
      <c r="H68">
        <f t="shared" si="3"/>
        <v>0.8196480178454795</v>
      </c>
      <c r="I68">
        <f t="shared" si="4"/>
        <v>0.5728674601004813</v>
      </c>
      <c r="J68">
        <f t="shared" si="5"/>
        <v>0.3172857477079851</v>
      </c>
      <c r="K68">
        <f t="shared" si="6"/>
        <v>0.23769798770798511</v>
      </c>
      <c r="L68">
        <f t="shared" si="7"/>
        <v>0.2170194022588345</v>
      </c>
      <c r="M68">
        <f t="shared" si="8"/>
        <v>0.30794429462913614</v>
      </c>
      <c r="N68">
        <f t="shared" si="9"/>
        <v>0.09363795022623599</v>
      </c>
      <c r="Y68" s="155"/>
    </row>
    <row r="69" spans="1:25" ht="13.5">
      <c r="A69">
        <v>0.62</v>
      </c>
      <c r="B69">
        <f t="shared" si="0"/>
        <v>0.8138784566625339</v>
      </c>
      <c r="C69">
        <f t="shared" si="1"/>
        <v>0.5810351605373051</v>
      </c>
      <c r="D69">
        <f t="shared" si="2"/>
        <v>0.8138784566625339</v>
      </c>
      <c r="E69">
        <f>IF('軌道図'!$C$3="","",D69-$F$2)</f>
      </c>
      <c r="F69">
        <f>IF('軌道図'!$C$3="","",$B$2*$F$5*C69)</f>
      </c>
      <c r="H69">
        <f t="shared" si="3"/>
        <v>0.8138784566625339</v>
      </c>
      <c r="I69">
        <f t="shared" si="4"/>
        <v>0.5810351605373051</v>
      </c>
      <c r="J69">
        <f t="shared" si="5"/>
        <v>0.3150523505740669</v>
      </c>
      <c r="K69">
        <f t="shared" si="6"/>
        <v>0.23546459057406688</v>
      </c>
      <c r="L69">
        <f t="shared" si="7"/>
        <v>0.22011357253395855</v>
      </c>
      <c r="M69">
        <f t="shared" si="8"/>
        <v>0.30725942790548916</v>
      </c>
      <c r="N69">
        <f t="shared" si="9"/>
        <v>0.09739200270590334</v>
      </c>
      <c r="Y69" s="155"/>
    </row>
    <row r="70" spans="1:25" ht="13.5">
      <c r="A70">
        <v>0.63</v>
      </c>
      <c r="B70">
        <f t="shared" si="0"/>
        <v>0.8080275083121519</v>
      </c>
      <c r="C70">
        <f t="shared" si="1"/>
        <v>0.5891447579422695</v>
      </c>
      <c r="D70">
        <f t="shared" si="2"/>
        <v>0.8080275083121519</v>
      </c>
      <c r="E70">
        <f>IF('軌道図'!$C$3="","",D70-$F$2)</f>
      </c>
      <c r="F70">
        <f>IF('軌道図'!$C$3="","",$B$2*$F$5*C70)</f>
      </c>
      <c r="H70">
        <f t="shared" si="3"/>
        <v>0.8080275083121519</v>
      </c>
      <c r="I70">
        <f t="shared" si="4"/>
        <v>0.5891447579422695</v>
      </c>
      <c r="J70">
        <f t="shared" si="5"/>
        <v>0.312787448467634</v>
      </c>
      <c r="K70">
        <f t="shared" si="6"/>
        <v>0.233199688467634</v>
      </c>
      <c r="L70">
        <f t="shared" si="7"/>
        <v>0.22318573163525657</v>
      </c>
      <c r="M70">
        <f t="shared" si="8"/>
        <v>0.3065366510681334</v>
      </c>
      <c r="N70">
        <f t="shared" si="9"/>
        <v>0.1011397402552515</v>
      </c>
      <c r="Y70" s="155"/>
    </row>
    <row r="71" spans="1:25" ht="13.5">
      <c r="A71">
        <v>0.64</v>
      </c>
      <c r="B71">
        <f t="shared" si="0"/>
        <v>0.8020957578842927</v>
      </c>
      <c r="C71">
        <f t="shared" si="1"/>
        <v>0.5971954413623921</v>
      </c>
      <c r="D71">
        <f t="shared" si="2"/>
        <v>0.8020957578842927</v>
      </c>
      <c r="E71">
        <f>IF('軌道図'!$C$3="","",D71-$F$2)</f>
      </c>
      <c r="F71">
        <f>IF('軌道図'!$C$3="","",$B$2*$F$5*C71)</f>
      </c>
      <c r="H71">
        <f t="shared" si="3"/>
        <v>0.8020957578842927</v>
      </c>
      <c r="I71">
        <f t="shared" si="4"/>
        <v>0.5971954413623921</v>
      </c>
      <c r="J71">
        <f t="shared" si="5"/>
        <v>0.3104912678770097</v>
      </c>
      <c r="K71">
        <f t="shared" si="6"/>
        <v>0.2309035078770097</v>
      </c>
      <c r="L71">
        <f t="shared" si="7"/>
        <v>0.2262355723493786</v>
      </c>
      <c r="M71">
        <f t="shared" si="8"/>
        <v>0.3057760363941503</v>
      </c>
      <c r="N71">
        <f t="shared" si="9"/>
        <v>0.10488078810364879</v>
      </c>
      <c r="Y71" s="155"/>
    </row>
    <row r="72" spans="1:25" ht="13.5">
      <c r="A72">
        <v>0.65</v>
      </c>
      <c r="B72">
        <f aca="true" t="shared" si="10" ref="B72:B135">COS(A72)</f>
        <v>0.7960837985490559</v>
      </c>
      <c r="C72">
        <f aca="true" t="shared" si="11" ref="C72:C135">SIN(A72)</f>
        <v>0.6051864057360395</v>
      </c>
      <c r="D72">
        <f aca="true" t="shared" si="12" ref="D72:D135">$B$2*B72</f>
        <v>0.7960837985490559</v>
      </c>
      <c r="E72">
        <f>IF('軌道図'!$C$3="","",D72-$F$2)</f>
      </c>
      <c r="F72">
        <f>IF('軌道図'!$C$3="","",$B$2*$F$5*C72)</f>
      </c>
      <c r="H72">
        <f aca="true" t="shared" si="13" ref="H72:H135">COS(A72)</f>
        <v>0.7960837985490559</v>
      </c>
      <c r="I72">
        <f aca="true" t="shared" si="14" ref="I72:I135">SIN(A72)</f>
        <v>0.6051864057360395</v>
      </c>
      <c r="J72">
        <f aca="true" t="shared" si="15" ref="J72:J135">$I$2*H72</f>
        <v>0.3081640384183395</v>
      </c>
      <c r="K72">
        <f aca="true" t="shared" si="16" ref="K72:K135">J72-$I$2*$L$2</f>
        <v>0.2285762784183395</v>
      </c>
      <c r="L72">
        <f aca="true" t="shared" si="17" ref="L72:L135">$I$2*$L$5*I72</f>
        <v>0.22926278969479463</v>
      </c>
      <c r="M72">
        <f aca="true" t="shared" si="18" ref="M72:M135">K72*$U$5-L72*$U$4</f>
        <v>0.30497765994437326</v>
      </c>
      <c r="N72">
        <f aca="true" t="shared" si="19" ref="N72:N135">K72*$U$4+L72*$U$5</f>
        <v>0.1086147721494277</v>
      </c>
      <c r="Y72" s="155"/>
    </row>
    <row r="73" spans="1:25" ht="13.5">
      <c r="A73">
        <v>0.66</v>
      </c>
      <c r="B73">
        <f t="shared" si="10"/>
        <v>0.7899922314973651</v>
      </c>
      <c r="C73">
        <f t="shared" si="11"/>
        <v>0.6131168519734338</v>
      </c>
      <c r="D73">
        <f t="shared" si="12"/>
        <v>0.7899922314973651</v>
      </c>
      <c r="E73">
        <f>IF('軌道図'!$C$3="","",D73-$F$2)</f>
      </c>
      <c r="F73">
        <f>IF('軌道図'!$C$3="","",$B$2*$F$5*C73)</f>
      </c>
      <c r="H73">
        <f t="shared" si="13"/>
        <v>0.7899922314973651</v>
      </c>
      <c r="I73">
        <f t="shared" si="14"/>
        <v>0.6131168519734338</v>
      </c>
      <c r="J73">
        <f t="shared" si="15"/>
        <v>0.30580599281263005</v>
      </c>
      <c r="K73">
        <f t="shared" si="16"/>
        <v>0.22621823281263004</v>
      </c>
      <c r="L73">
        <f t="shared" si="17"/>
        <v>0.23226708095229293</v>
      </c>
      <c r="M73">
        <f t="shared" si="18"/>
        <v>0.3041416015557822</v>
      </c>
      <c r="N73">
        <f t="shared" si="19"/>
        <v>0.11234131899729541</v>
      </c>
      <c r="Y73" s="155"/>
    </row>
    <row r="74" spans="1:25" ht="13.5">
      <c r="A74">
        <v>0.67</v>
      </c>
      <c r="B74">
        <f t="shared" si="10"/>
        <v>0.7838216658808492</v>
      </c>
      <c r="C74">
        <f t="shared" si="11"/>
        <v>0.6209859870365597</v>
      </c>
      <c r="D74">
        <f t="shared" si="12"/>
        <v>0.7838216658808492</v>
      </c>
      <c r="E74">
        <f>IF('軌道図'!$C$3="","",D74-$F$2)</f>
      </c>
      <c r="F74">
        <f>IF('軌道図'!$C$3="","",$B$2*$F$5*C74)</f>
      </c>
      <c r="H74">
        <f t="shared" si="13"/>
        <v>0.7838216658808492</v>
      </c>
      <c r="I74">
        <f t="shared" si="14"/>
        <v>0.6209859870365597</v>
      </c>
      <c r="J74">
        <f t="shared" si="15"/>
        <v>0.3034173668624767</v>
      </c>
      <c r="K74">
        <f t="shared" si="16"/>
        <v>0.22382960686247672</v>
      </c>
      <c r="L74">
        <f t="shared" si="17"/>
        <v>0.23524814569525124</v>
      </c>
      <c r="M74">
        <f t="shared" si="18"/>
        <v>0.30326794483351904</v>
      </c>
      <c r="N74">
        <f t="shared" si="19"/>
        <v>0.1160600559956726</v>
      </c>
      <c r="Y74" s="155"/>
    </row>
    <row r="75" spans="1:25" ht="13.5">
      <c r="A75">
        <v>0.68</v>
      </c>
      <c r="B75">
        <f t="shared" si="10"/>
        <v>0.7775727187509279</v>
      </c>
      <c r="C75">
        <f t="shared" si="11"/>
        <v>0.6287930240184686</v>
      </c>
      <c r="D75">
        <f t="shared" si="12"/>
        <v>0.7775727187509279</v>
      </c>
      <c r="E75">
        <f>IF('軌道図'!$C$3="","",D75-$F$2)</f>
      </c>
      <c r="F75">
        <f>IF('軌道図'!$C$3="","",$B$2*$F$5*C75)</f>
      </c>
      <c r="H75">
        <f t="shared" si="13"/>
        <v>0.7775727187509279</v>
      </c>
      <c r="I75">
        <f t="shared" si="14"/>
        <v>0.6287930240184686</v>
      </c>
      <c r="J75">
        <f t="shared" si="15"/>
        <v>0.3009983994284842</v>
      </c>
      <c r="K75">
        <f t="shared" si="16"/>
        <v>0.2214106394284842</v>
      </c>
      <c r="L75">
        <f t="shared" si="17"/>
        <v>0.2382056858196795</v>
      </c>
      <c r="M75">
        <f t="shared" si="18"/>
        <v>0.3023567771425282</v>
      </c>
      <c r="N75">
        <f t="shared" si="19"/>
        <v>0.1197706112739583</v>
      </c>
      <c r="Y75" s="155"/>
    </row>
    <row r="76" spans="1:25" ht="13.5">
      <c r="A76">
        <v>0.69</v>
      </c>
      <c r="B76">
        <f t="shared" si="10"/>
        <v>0.7712460149971067</v>
      </c>
      <c r="C76">
        <f t="shared" si="11"/>
        <v>0.6365371822219679</v>
      </c>
      <c r="D76">
        <f t="shared" si="12"/>
        <v>0.7712460149971067</v>
      </c>
      <c r="E76">
        <f>IF('軌道図'!$C$3="","",D76-$F$2)</f>
      </c>
      <c r="F76">
        <f>IF('軌道図'!$C$3="","",$B$2*$F$5*C76)</f>
      </c>
      <c r="H76">
        <f t="shared" si="13"/>
        <v>0.7712460149971067</v>
      </c>
      <c r="I76">
        <f t="shared" si="14"/>
        <v>0.6365371822219679</v>
      </c>
      <c r="J76">
        <f t="shared" si="15"/>
        <v>0.29854933240538</v>
      </c>
      <c r="K76">
        <f t="shared" si="16"/>
        <v>0.21896157240538</v>
      </c>
      <c r="L76">
        <f t="shared" si="17"/>
        <v>0.2411394055740298</v>
      </c>
      <c r="M76">
        <f t="shared" si="18"/>
        <v>0.30140818959881926</v>
      </c>
      <c r="N76">
        <f t="shared" si="19"/>
        <v>0.12347261377971676</v>
      </c>
      <c r="Y76" s="155"/>
    </row>
    <row r="77" spans="1:25" ht="13.5">
      <c r="A77">
        <v>0.7</v>
      </c>
      <c r="B77">
        <f t="shared" si="10"/>
        <v>0.7648421872844885</v>
      </c>
      <c r="C77">
        <f t="shared" si="11"/>
        <v>0.644217687237691</v>
      </c>
      <c r="D77">
        <f t="shared" si="12"/>
        <v>0.7648421872844885</v>
      </c>
      <c r="E77">
        <f>IF('軌道図'!$C$3="","",D77-$F$2)</f>
      </c>
      <c r="F77">
        <f>IF('軌道図'!$C$3="","",$B$2*$F$5*C77)</f>
      </c>
      <c r="H77">
        <f t="shared" si="13"/>
        <v>0.7648421872844885</v>
      </c>
      <c r="I77">
        <f t="shared" si="14"/>
        <v>0.644217687237691</v>
      </c>
      <c r="J77">
        <f t="shared" si="15"/>
        <v>0.29607041069782547</v>
      </c>
      <c r="K77">
        <f t="shared" si="16"/>
        <v>0.21648265069782546</v>
      </c>
      <c r="L77">
        <f t="shared" si="17"/>
        <v>0.2440490115887716</v>
      </c>
      <c r="M77">
        <f t="shared" si="18"/>
        <v>0.3004222770603562</v>
      </c>
      <c r="N77">
        <f t="shared" si="19"/>
        <v>0.12716569331578256</v>
      </c>
      <c r="Y77" s="155"/>
    </row>
    <row r="78" spans="1:25" ht="13.5">
      <c r="A78">
        <v>0.71</v>
      </c>
      <c r="B78">
        <f t="shared" si="10"/>
        <v>0.7583618759905082</v>
      </c>
      <c r="C78">
        <f t="shared" si="11"/>
        <v>0.6518337710215366</v>
      </c>
      <c r="D78">
        <f t="shared" si="12"/>
        <v>0.7583618759905082</v>
      </c>
      <c r="E78">
        <f>IF('軌道図'!$C$3="","",D78-$F$2)</f>
      </c>
      <c r="F78">
        <f>IF('軌道図'!$C$3="","",$B$2*$F$5*C78)</f>
      </c>
      <c r="H78">
        <f t="shared" si="13"/>
        <v>0.7583618759905082</v>
      </c>
      <c r="I78">
        <f t="shared" si="14"/>
        <v>0.6518337710215366</v>
      </c>
      <c r="J78">
        <f t="shared" si="15"/>
        <v>0.2935618821959257</v>
      </c>
      <c r="K78">
        <f t="shared" si="16"/>
        <v>0.2139741221959257</v>
      </c>
      <c r="L78">
        <f t="shared" si="17"/>
        <v>0.24693421290572798</v>
      </c>
      <c r="M78">
        <f t="shared" si="18"/>
        <v>0.29939913811757124</v>
      </c>
      <c r="N78">
        <f t="shared" si="19"/>
        <v>0.13084948057727952</v>
      </c>
      <c r="Y78" s="155"/>
    </row>
    <row r="79" spans="1:25" ht="13.5">
      <c r="A79">
        <v>0.72</v>
      </c>
      <c r="B79">
        <f t="shared" si="10"/>
        <v>0.751805729140895</v>
      </c>
      <c r="C79">
        <f t="shared" si="11"/>
        <v>0.6593846719714731</v>
      </c>
      <c r="D79">
        <f t="shared" si="12"/>
        <v>0.751805729140895</v>
      </c>
      <c r="E79">
        <f>IF('軌道図'!$C$3="","",D79-$F$2)</f>
      </c>
      <c r="F79">
        <f>IF('軌道図'!$C$3="","",$B$2*$F$5*C79)</f>
      </c>
      <c r="H79">
        <f t="shared" si="13"/>
        <v>0.751805729140895</v>
      </c>
      <c r="I79">
        <f t="shared" si="14"/>
        <v>0.6593846719714731</v>
      </c>
      <c r="J79">
        <f t="shared" si="15"/>
        <v>0.29102399775044047</v>
      </c>
      <c r="K79">
        <f t="shared" si="16"/>
        <v>0.21143623775044046</v>
      </c>
      <c r="L79">
        <f t="shared" si="17"/>
        <v>0.24979472100717165</v>
      </c>
      <c r="M79">
        <f t="shared" si="18"/>
        <v>0.29833887508350604</v>
      </c>
      <c r="N79">
        <f t="shared" si="19"/>
        <v>0.13452360718855133</v>
      </c>
      <c r="Y79" s="155"/>
    </row>
    <row r="80" spans="1:25" ht="13.5">
      <c r="A80">
        <v>0.73</v>
      </c>
      <c r="B80">
        <f t="shared" si="10"/>
        <v>0.7451744023448704</v>
      </c>
      <c r="C80">
        <f t="shared" si="11"/>
        <v>0.6668696350036979</v>
      </c>
      <c r="D80">
        <f t="shared" si="12"/>
        <v>0.7451744023448704</v>
      </c>
      <c r="E80">
        <f>IF('軌道図'!$C$3="","",D80-$F$2)</f>
      </c>
      <c r="F80">
        <f>IF('軌道図'!$C$3="","",$B$2*$F$5*C80)</f>
      </c>
      <c r="H80">
        <f t="shared" si="13"/>
        <v>0.7451744023448704</v>
      </c>
      <c r="I80">
        <f t="shared" si="14"/>
        <v>0.6668696350036979</v>
      </c>
      <c r="J80">
        <f t="shared" si="15"/>
        <v>0.28845701114769934</v>
      </c>
      <c r="K80">
        <f t="shared" si="16"/>
        <v>0.20886925114769933</v>
      </c>
      <c r="L80">
        <f t="shared" si="17"/>
        <v>0.2526302498446762</v>
      </c>
      <c r="M80">
        <f t="shared" si="18"/>
        <v>0.2972415939835805</v>
      </c>
      <c r="N80">
        <f t="shared" si="19"/>
        <v>0.1381877057399987</v>
      </c>
      <c r="Y80" s="155"/>
    </row>
    <row r="81" spans="1:25" ht="13.5">
      <c r="A81">
        <v>0.74</v>
      </c>
      <c r="B81">
        <f t="shared" si="10"/>
        <v>0.7384685587295879</v>
      </c>
      <c r="C81">
        <f t="shared" si="11"/>
        <v>0.674287911628145</v>
      </c>
      <c r="D81">
        <f t="shared" si="12"/>
        <v>0.7384685587295879</v>
      </c>
      <c r="E81">
        <f>IF('軌道図'!$C$3="","",D81-$F$2)</f>
      </c>
      <c r="F81">
        <f>IF('軌道図'!$C$3="","",$B$2*$F$5*C81)</f>
      </c>
      <c r="H81">
        <f t="shared" si="13"/>
        <v>0.7384685587295879</v>
      </c>
      <c r="I81">
        <f t="shared" si="14"/>
        <v>0.674287911628145</v>
      </c>
      <c r="J81">
        <f t="shared" si="15"/>
        <v>0.2858611790842235</v>
      </c>
      <c r="K81">
        <f t="shared" si="16"/>
        <v>0.20627341908422347</v>
      </c>
      <c r="L81">
        <f t="shared" si="17"/>
        <v>0.25544051586772076</v>
      </c>
      <c r="M81">
        <f t="shared" si="18"/>
        <v>0.29610740454499024</v>
      </c>
      <c r="N81">
        <f t="shared" si="19"/>
        <v>0.1418414098248198</v>
      </c>
      <c r="Y81" s="155"/>
    </row>
    <row r="82" spans="1:25" ht="13.5">
      <c r="A82">
        <v>0.75</v>
      </c>
      <c r="B82">
        <f t="shared" si="10"/>
        <v>0.7316888688738209</v>
      </c>
      <c r="C82">
        <f t="shared" si="11"/>
        <v>0.6816387600233341</v>
      </c>
      <c r="D82">
        <f t="shared" si="12"/>
        <v>0.7316888688738209</v>
      </c>
      <c r="E82">
        <f>IF('軌道図'!$C$3="","",D82-$F$2)</f>
      </c>
      <c r="F82">
        <f>IF('軌道図'!$C$3="","",$B$2*$F$5*C82)</f>
      </c>
      <c r="H82">
        <f t="shared" si="13"/>
        <v>0.7316888688738209</v>
      </c>
      <c r="I82">
        <f t="shared" si="14"/>
        <v>0.6816387600233341</v>
      </c>
      <c r="J82">
        <f t="shared" si="15"/>
        <v>0.28323676114105606</v>
      </c>
      <c r="K82">
        <f t="shared" si="16"/>
        <v>0.20364900114105605</v>
      </c>
      <c r="L82">
        <f t="shared" si="17"/>
        <v>0.2582252380520449</v>
      </c>
      <c r="M82">
        <f t="shared" si="18"/>
        <v>0.29493642018573385</v>
      </c>
      <c r="N82">
        <f t="shared" si="19"/>
        <v>0.1454843540756508</v>
      </c>
      <c r="Y82" s="155"/>
    </row>
    <row r="83" spans="1:25" ht="13.5">
      <c r="A83">
        <v>0.76</v>
      </c>
      <c r="B83">
        <f t="shared" si="10"/>
        <v>0.7248360107409052</v>
      </c>
      <c r="C83">
        <f t="shared" si="11"/>
        <v>0.6889214451105513</v>
      </c>
      <c r="D83">
        <f t="shared" si="12"/>
        <v>0.7248360107409052</v>
      </c>
      <c r="E83">
        <f>IF('軌道図'!$C$3="","",D83-$F$2)</f>
      </c>
      <c r="F83">
        <f>IF('軌道図'!$C$3="","",$B$2*$F$5*C83)</f>
      </c>
      <c r="H83">
        <f t="shared" si="13"/>
        <v>0.7248360107409052</v>
      </c>
      <c r="I83">
        <f t="shared" si="14"/>
        <v>0.6889214451105513</v>
      </c>
      <c r="J83">
        <f t="shared" si="15"/>
        <v>0.2805840197578044</v>
      </c>
      <c r="K83">
        <f t="shared" si="16"/>
        <v>0.20099625975780439</v>
      </c>
      <c r="L83">
        <f t="shared" si="17"/>
        <v>0.2609841379277508</v>
      </c>
      <c r="M83">
        <f t="shared" si="18"/>
        <v>0.2937287580032716</v>
      </c>
      <c r="N83">
        <f t="shared" si="19"/>
        <v>0.14911617420110257</v>
      </c>
      <c r="Y83" s="155"/>
    </row>
    <row r="84" spans="1:25" ht="13.5">
      <c r="A84">
        <v>0.77</v>
      </c>
      <c r="B84">
        <f t="shared" si="10"/>
        <v>0.7179106696109433</v>
      </c>
      <c r="C84">
        <f t="shared" si="11"/>
        <v>0.6961352386273567</v>
      </c>
      <c r="D84">
        <f t="shared" si="12"/>
        <v>0.7179106696109433</v>
      </c>
      <c r="E84">
        <f>IF('軌道図'!$C$3="","",D84-$F$2)</f>
      </c>
      <c r="F84">
        <f>IF('軌道図'!$C$3="","",$B$2*$F$5*C84)</f>
      </c>
      <c r="H84">
        <f t="shared" si="13"/>
        <v>0.7179106696109433</v>
      </c>
      <c r="I84">
        <f t="shared" si="14"/>
        <v>0.6961352386273567</v>
      </c>
      <c r="J84">
        <f t="shared" si="15"/>
        <v>0.27790322020639613</v>
      </c>
      <c r="K84">
        <f t="shared" si="16"/>
        <v>0.19831546020639612</v>
      </c>
      <c r="L84">
        <f t="shared" si="17"/>
        <v>0.2637169396071501</v>
      </c>
      <c r="M84">
        <f t="shared" si="18"/>
        <v>0.2924845387628151</v>
      </c>
      <c r="N84">
        <f t="shared" si="19"/>
        <v>0.1527365070221891</v>
      </c>
      <c r="Y84" s="155"/>
    </row>
    <row r="85" spans="1:25" ht="13.5">
      <c r="A85">
        <v>0.78</v>
      </c>
      <c r="B85">
        <f t="shared" si="10"/>
        <v>0.7109135380122773</v>
      </c>
      <c r="C85">
        <f t="shared" si="11"/>
        <v>0.7032794192004101</v>
      </c>
      <c r="D85">
        <f t="shared" si="12"/>
        <v>0.7109135380122773</v>
      </c>
      <c r="E85">
        <f>IF('軌道図'!$C$3="","",D85-$F$2)</f>
      </c>
      <c r="F85">
        <f>IF('軌道図'!$C$3="","",$B$2*$F$5*C85)</f>
      </c>
      <c r="H85">
        <f t="shared" si="13"/>
        <v>0.7109135380122773</v>
      </c>
      <c r="I85">
        <f t="shared" si="14"/>
        <v>0.7032794192004101</v>
      </c>
      <c r="J85">
        <f t="shared" si="15"/>
        <v>0.27519463056455257</v>
      </c>
      <c r="K85">
        <f t="shared" si="16"/>
        <v>0.19560687056455256</v>
      </c>
      <c r="L85">
        <f t="shared" si="17"/>
        <v>0.266423369812352</v>
      </c>
      <c r="M85">
        <f t="shared" si="18"/>
        <v>0.2912038868852519</v>
      </c>
      <c r="N85">
        <f t="shared" si="19"/>
        <v>0.15634499050864503</v>
      </c>
      <c r="Y85" s="155"/>
    </row>
    <row r="86" spans="1:25" ht="13.5">
      <c r="A86">
        <v>0.79</v>
      </c>
      <c r="B86">
        <f t="shared" si="10"/>
        <v>0.7038453156522361</v>
      </c>
      <c r="C86">
        <f t="shared" si="11"/>
        <v>0.7103532724176078</v>
      </c>
      <c r="D86">
        <f t="shared" si="12"/>
        <v>0.7038453156522361</v>
      </c>
      <c r="E86">
        <f>IF('軌道図'!$C$3="","",D86-$F$2)</f>
      </c>
      <c r="F86">
        <f>IF('軌道図'!$C$3="","",$B$2*$F$5*C86)</f>
      </c>
      <c r="H86">
        <f t="shared" si="13"/>
        <v>0.7038453156522361</v>
      </c>
      <c r="I86">
        <f t="shared" si="14"/>
        <v>0.7103532724176078</v>
      </c>
      <c r="J86">
        <f t="shared" si="15"/>
        <v>0.2724585216889806</v>
      </c>
      <c r="K86">
        <f t="shared" si="16"/>
        <v>0.1928707616889806</v>
      </c>
      <c r="L86">
        <f t="shared" si="17"/>
        <v>0.2691031579025914</v>
      </c>
      <c r="M86">
        <f t="shared" si="18"/>
        <v>0.28988693043470226</v>
      </c>
      <c r="N86">
        <f t="shared" si="19"/>
        <v>0.15994126381512888</v>
      </c>
      <c r="Y86" s="155"/>
    </row>
    <row r="87" spans="1:25" ht="13.5">
      <c r="A87">
        <v>0.8</v>
      </c>
      <c r="B87">
        <f t="shared" si="10"/>
        <v>0.6967067093471654</v>
      </c>
      <c r="C87">
        <f t="shared" si="11"/>
        <v>0.7173560908995228</v>
      </c>
      <c r="D87">
        <f t="shared" si="12"/>
        <v>0.6967067093471654</v>
      </c>
      <c r="E87">
        <f>IF('軌道図'!$C$3="","",D87-$F$2)</f>
      </c>
      <c r="F87">
        <f>IF('軌道図'!$C$3="","",$B$2*$F$5*C87)</f>
      </c>
      <c r="H87">
        <f t="shared" si="13"/>
        <v>0.6967067093471654</v>
      </c>
      <c r="I87">
        <f t="shared" si="14"/>
        <v>0.7173560908995228</v>
      </c>
      <c r="J87">
        <f t="shared" si="15"/>
        <v>0.26969516718828773</v>
      </c>
      <c r="K87">
        <f t="shared" si="16"/>
        <v>0.19010740718828772</v>
      </c>
      <c r="L87">
        <f t="shared" si="17"/>
        <v>0.2717560359012924</v>
      </c>
      <c r="M87">
        <f t="shared" si="18"/>
        <v>0.28853380110571386</v>
      </c>
      <c r="N87">
        <f t="shared" si="19"/>
        <v>0.16352496731730687</v>
      </c>
      <c r="Y87" s="155"/>
    </row>
    <row r="88" spans="1:25" ht="13.5">
      <c r="A88">
        <v>0.81</v>
      </c>
      <c r="B88">
        <f t="shared" si="10"/>
        <v>0.689498432951747</v>
      </c>
      <c r="C88">
        <f t="shared" si="11"/>
        <v>0.7242871743701426</v>
      </c>
      <c r="D88">
        <f t="shared" si="12"/>
        <v>0.689498432951747</v>
      </c>
      <c r="E88">
        <f>IF('軌道図'!$C$3="","",D88-$F$2)</f>
      </c>
      <c r="F88">
        <f>IF('軌道図'!$C$3="","",$B$2*$F$5*C88)</f>
      </c>
      <c r="H88">
        <f t="shared" si="13"/>
        <v>0.689498432951747</v>
      </c>
      <c r="I88">
        <f t="shared" si="14"/>
        <v>0.7242871743701426</v>
      </c>
      <c r="J88">
        <f t="shared" si="15"/>
        <v>0.26690484339562126</v>
      </c>
      <c r="K88">
        <f t="shared" si="16"/>
        <v>0.18731708339562125</v>
      </c>
      <c r="L88">
        <f t="shared" si="17"/>
        <v>0.2743817385228659</v>
      </c>
      <c r="M88">
        <f t="shared" si="18"/>
        <v>0.28714463421009206</v>
      </c>
      <c r="N88">
        <f t="shared" si="19"/>
        <v>0.16709574264781524</v>
      </c>
      <c r="Y88" s="155"/>
    </row>
    <row r="89" spans="1:25" ht="13.5">
      <c r="A89">
        <v>0.82</v>
      </c>
      <c r="B89">
        <f t="shared" si="10"/>
        <v>0.6822212072876136</v>
      </c>
      <c r="C89">
        <f t="shared" si="11"/>
        <v>0.7311458297268958</v>
      </c>
      <c r="D89">
        <f t="shared" si="12"/>
        <v>0.6822212072876136</v>
      </c>
      <c r="E89">
        <f>IF('軌道図'!$C$3="","",D89-$F$2)</f>
      </c>
      <c r="F89">
        <f>IF('軌道図'!$C$3="","",$B$2*$F$5*C89)</f>
      </c>
      <c r="H89">
        <f t="shared" si="13"/>
        <v>0.6822212072876136</v>
      </c>
      <c r="I89">
        <f t="shared" si="14"/>
        <v>0.7311458297268958</v>
      </c>
      <c r="J89">
        <f t="shared" si="15"/>
        <v>0.2640878293410352</v>
      </c>
      <c r="K89">
        <f t="shared" si="16"/>
        <v>0.1845000693410352</v>
      </c>
      <c r="L89">
        <f t="shared" si="17"/>
        <v>0.27698000319923777</v>
      </c>
      <c r="M89">
        <f t="shared" si="18"/>
        <v>0.2857195686633687</v>
      </c>
      <c r="N89">
        <f t="shared" si="19"/>
        <v>0.17065323273209645</v>
      </c>
      <c r="Y89" s="155"/>
    </row>
    <row r="90" spans="1:25" ht="13.5">
      <c r="A90">
        <v>0.83</v>
      </c>
      <c r="B90">
        <f t="shared" si="10"/>
        <v>0.6748757600712672</v>
      </c>
      <c r="C90">
        <f t="shared" si="11"/>
        <v>0.7379313711099627</v>
      </c>
      <c r="D90">
        <f t="shared" si="12"/>
        <v>0.6748757600712672</v>
      </c>
      <c r="E90">
        <f>IF('軌道図'!$C$3="","",D90-$F$2)</f>
      </c>
      <c r="F90">
        <f>IF('軌道図'!$C$3="","",$B$2*$F$5*C90)</f>
      </c>
      <c r="H90">
        <f t="shared" si="13"/>
        <v>0.6748757600712672</v>
      </c>
      <c r="I90">
        <f t="shared" si="14"/>
        <v>0.7379313711099627</v>
      </c>
      <c r="J90">
        <f t="shared" si="15"/>
        <v>0.2612444067235875</v>
      </c>
      <c r="K90">
        <f t="shared" si="16"/>
        <v>0.1816566467235875</v>
      </c>
      <c r="L90">
        <f t="shared" si="17"/>
        <v>0.2795505701061056</v>
      </c>
      <c r="M90">
        <f t="shared" si="18"/>
        <v>0.28425874697091097</v>
      </c>
      <c r="N90">
        <f t="shared" si="19"/>
        <v>0.1741970818241068</v>
      </c>
      <c r="Y90" s="155"/>
    </row>
    <row r="91" spans="1:25" ht="13.5">
      <c r="A91">
        <v>0.84</v>
      </c>
      <c r="B91">
        <f t="shared" si="10"/>
        <v>0.6674628258413081</v>
      </c>
      <c r="C91">
        <f t="shared" si="11"/>
        <v>0.7446431199708593</v>
      </c>
      <c r="D91">
        <f t="shared" si="12"/>
        <v>0.6674628258413081</v>
      </c>
      <c r="E91">
        <f>IF('軌道図'!$C$3="","",D91-$F$2)</f>
      </c>
      <c r="F91">
        <f>IF('軌道図'!$C$3="","",$B$2*$F$5*C91)</f>
      </c>
      <c r="H91">
        <f t="shared" si="13"/>
        <v>0.6674628258413081</v>
      </c>
      <c r="I91">
        <f t="shared" si="14"/>
        <v>0.7446431199708593</v>
      </c>
      <c r="J91">
        <f t="shared" si="15"/>
        <v>0.2583748598831704</v>
      </c>
      <c r="K91">
        <f t="shared" si="16"/>
        <v>0.17878709988317038</v>
      </c>
      <c r="L91">
        <f t="shared" si="17"/>
        <v>0.282093182188921</v>
      </c>
      <c r="M91">
        <f t="shared" si="18"/>
        <v>0.28276231521367073</v>
      </c>
      <c r="N91">
        <f t="shared" si="19"/>
        <v>0.17772693554189017</v>
      </c>
      <c r="Y91" s="155"/>
    </row>
    <row r="92" spans="1:25" ht="13.5">
      <c r="A92">
        <v>0.85</v>
      </c>
      <c r="B92">
        <f t="shared" si="10"/>
        <v>0.6599831458849822</v>
      </c>
      <c r="C92">
        <f t="shared" si="11"/>
        <v>0.7512804051402927</v>
      </c>
      <c r="D92">
        <f t="shared" si="12"/>
        <v>0.6599831458849822</v>
      </c>
      <c r="E92">
        <f>IF('軌道図'!$C$3="","",D92-$F$2)</f>
      </c>
      <c r="F92">
        <f>IF('軌道図'!$C$3="","",$B$2*$F$5*C92)</f>
      </c>
      <c r="H92">
        <f t="shared" si="13"/>
        <v>0.6599831458849822</v>
      </c>
      <c r="I92">
        <f t="shared" si="14"/>
        <v>0.7512804051402927</v>
      </c>
      <c r="J92">
        <f t="shared" si="15"/>
        <v>0.2554794757720766</v>
      </c>
      <c r="K92">
        <f t="shared" si="16"/>
        <v>0.17589171577207657</v>
      </c>
      <c r="L92">
        <f t="shared" si="17"/>
        <v>0.28460758518859425</v>
      </c>
      <c r="M92">
        <f t="shared" si="18"/>
        <v>0.2812304230335767</v>
      </c>
      <c r="N92">
        <f t="shared" si="19"/>
        <v>0.1812424409030164</v>
      </c>
      <c r="Y92" s="155"/>
    </row>
    <row r="93" spans="1:25" ht="13.5">
      <c r="A93">
        <v>0.86</v>
      </c>
      <c r="B93">
        <f t="shared" si="10"/>
        <v>0.6524374681640519</v>
      </c>
      <c r="C93">
        <f t="shared" si="11"/>
        <v>0.757842562895277</v>
      </c>
      <c r="D93">
        <f t="shared" si="12"/>
        <v>0.6524374681640519</v>
      </c>
      <c r="E93">
        <f>IF('軌道図'!$C$3="","",D93-$F$2)</f>
      </c>
      <c r="F93">
        <f>IF('軌道図'!$C$3="","",$B$2*$F$5*C93)</f>
      </c>
      <c r="H93">
        <f t="shared" si="13"/>
        <v>0.6524374681640519</v>
      </c>
      <c r="I93">
        <f t="shared" si="14"/>
        <v>0.757842562895277</v>
      </c>
      <c r="J93">
        <f t="shared" si="15"/>
        <v>0.2525585439263045</v>
      </c>
      <c r="K93">
        <f t="shared" si="16"/>
        <v>0.1729707839263045</v>
      </c>
      <c r="L93">
        <f t="shared" si="17"/>
        <v>0.28709352766692087</v>
      </c>
      <c r="M93">
        <f t="shared" si="18"/>
        <v>0.2796632236185703</v>
      </c>
      <c r="N93">
        <f t="shared" si="19"/>
        <v>0.18474324635987888</v>
      </c>
      <c r="Y93" s="155"/>
    </row>
    <row r="94" spans="1:25" ht="13.5">
      <c r="A94">
        <v>0.87</v>
      </c>
      <c r="B94">
        <f t="shared" si="10"/>
        <v>0.6448265472400012</v>
      </c>
      <c r="C94">
        <f t="shared" si="11"/>
        <v>0.7643289370255051</v>
      </c>
      <c r="D94">
        <f t="shared" si="12"/>
        <v>0.6448265472400012</v>
      </c>
      <c r="E94">
        <f>IF('軌道図'!$C$3="","",D94-$F$2)</f>
      </c>
      <c r="F94">
        <f>IF('軌道図'!$C$3="","",$B$2*$F$5*C94)</f>
      </c>
      <c r="H94">
        <f t="shared" si="13"/>
        <v>0.6448265472400012</v>
      </c>
      <c r="I94">
        <f t="shared" si="14"/>
        <v>0.7643289370255051</v>
      </c>
      <c r="J94">
        <f t="shared" si="15"/>
        <v>0.24961235643660448</v>
      </c>
      <c r="K94">
        <f t="shared" si="16"/>
        <v>0.17002459643660447</v>
      </c>
      <c r="L94">
        <f t="shared" si="17"/>
        <v>0.2895507610317246</v>
      </c>
      <c r="M94">
        <f t="shared" si="18"/>
        <v>0.27806087368728705</v>
      </c>
      <c r="N94">
        <f t="shared" si="19"/>
        <v>0.18822900183484925</v>
      </c>
      <c r="Y94" s="155"/>
    </row>
    <row r="95" spans="1:25" ht="13.5">
      <c r="A95">
        <v>0.88</v>
      </c>
      <c r="B95">
        <f t="shared" si="10"/>
        <v>0.6371511441985802</v>
      </c>
      <c r="C95">
        <f t="shared" si="11"/>
        <v>0.7707388788989693</v>
      </c>
      <c r="D95">
        <f t="shared" si="12"/>
        <v>0.6371511441985802</v>
      </c>
      <c r="E95">
        <f>IF('軌道図'!$C$3="","",D95-$F$2)</f>
      </c>
      <c r="F95">
        <f>IF('軌道図'!$C$3="","",$B$2*$F$5*C95)</f>
      </c>
      <c r="H95">
        <f t="shared" si="13"/>
        <v>0.6371511441985802</v>
      </c>
      <c r="I95">
        <f t="shared" si="14"/>
        <v>0.7707388788989693</v>
      </c>
      <c r="J95">
        <f t="shared" si="15"/>
        <v>0.2466412079192704</v>
      </c>
      <c r="K95">
        <f t="shared" si="16"/>
        <v>0.1670534479192704</v>
      </c>
      <c r="L95">
        <f t="shared" si="17"/>
        <v>0.2919790395617166</v>
      </c>
      <c r="M95">
        <f t="shared" si="18"/>
        <v>0.2764235334733848</v>
      </c>
      <c r="N95">
        <f t="shared" si="19"/>
        <v>0.19169935875528482</v>
      </c>
      <c r="Y95" s="155"/>
    </row>
    <row r="96" spans="1:25" ht="13.5">
      <c r="A96">
        <v>0.89</v>
      </c>
      <c r="B96">
        <f t="shared" si="10"/>
        <v>0.6294120265736969</v>
      </c>
      <c r="C96">
        <f t="shared" si="11"/>
        <v>0.7770717475268238</v>
      </c>
      <c r="D96">
        <f t="shared" si="12"/>
        <v>0.6294120265736969</v>
      </c>
      <c r="E96">
        <f>IF('軌道図'!$C$3="","",D96-$F$2)</f>
      </c>
      <c r="F96">
        <f>IF('軌道図'!$C$3="","",$B$2*$F$5*C96)</f>
      </c>
      <c r="H96">
        <f t="shared" si="13"/>
        <v>0.6294120265736969</v>
      </c>
      <c r="I96">
        <f t="shared" si="14"/>
        <v>0.7770717475268238</v>
      </c>
      <c r="J96">
        <f t="shared" si="15"/>
        <v>0.24364539548667807</v>
      </c>
      <c r="K96">
        <f t="shared" si="16"/>
        <v>0.16405763548667807</v>
      </c>
      <c r="L96">
        <f t="shared" si="17"/>
        <v>0.29437812043106754</v>
      </c>
      <c r="M96">
        <f t="shared" si="18"/>
        <v>0.2747513667095204</v>
      </c>
      <c r="N96">
        <f t="shared" si="19"/>
        <v>0.1951539700883855</v>
      </c>
      <c r="Y96" s="155"/>
    </row>
    <row r="97" spans="1:25" ht="13.5">
      <c r="A97">
        <v>0.9</v>
      </c>
      <c r="B97">
        <f t="shared" si="10"/>
        <v>0.6216099682706644</v>
      </c>
      <c r="C97">
        <f t="shared" si="11"/>
        <v>0.7833269096274834</v>
      </c>
      <c r="D97">
        <f t="shared" si="12"/>
        <v>0.6216099682706644</v>
      </c>
      <c r="E97">
        <f>IF('軌道図'!$C$3="","",D97-$F$2)</f>
      </c>
      <c r="F97">
        <f>IF('軌道図'!$C$3="","",$B$2*$F$5*C97)</f>
      </c>
      <c r="H97">
        <f t="shared" si="13"/>
        <v>0.6216099682706644</v>
      </c>
      <c r="I97">
        <f t="shared" si="14"/>
        <v>0.7833269096274834</v>
      </c>
      <c r="J97">
        <f t="shared" si="15"/>
        <v>0.2406252187175742</v>
      </c>
      <c r="K97">
        <f t="shared" si="16"/>
        <v>0.1610374587175742</v>
      </c>
      <c r="L97">
        <f t="shared" si="17"/>
        <v>0.2967477637336897</v>
      </c>
      <c r="M97">
        <f t="shared" si="18"/>
        <v>0.27304454061097694</v>
      </c>
      <c r="N97">
        <f t="shared" si="19"/>
        <v>0.19859249037589696</v>
      </c>
      <c r="Y97" s="155"/>
    </row>
    <row r="98" spans="1:25" ht="13.5">
      <c r="A98">
        <v>0.91</v>
      </c>
      <c r="B98">
        <f t="shared" si="10"/>
        <v>0.6137457494888116</v>
      </c>
      <c r="C98">
        <f t="shared" si="11"/>
        <v>0.7895037396899505</v>
      </c>
      <c r="D98">
        <f t="shared" si="12"/>
        <v>0.6137457494888116</v>
      </c>
      <c r="E98">
        <f>IF('軌道図'!$C$3="","",D98-$F$2)</f>
      </c>
      <c r="F98">
        <f>IF('軌道図'!$C$3="","",$B$2*$F$5*C98)</f>
      </c>
      <c r="H98">
        <f t="shared" si="13"/>
        <v>0.6137457494888116</v>
      </c>
      <c r="I98">
        <f t="shared" si="14"/>
        <v>0.7895037396899505</v>
      </c>
      <c r="J98">
        <f t="shared" si="15"/>
        <v>0.23758097962711897</v>
      </c>
      <c r="K98">
        <f t="shared" si="16"/>
        <v>0.15799321962711896</v>
      </c>
      <c r="L98">
        <f t="shared" si="17"/>
        <v>0.2990877325072274</v>
      </c>
      <c r="M98">
        <f t="shared" si="18"/>
        <v>0.2713032258589418</v>
      </c>
      <c r="N98">
        <f t="shared" si="19"/>
        <v>0.20201457576865556</v>
      </c>
      <c r="Y98" s="155"/>
    </row>
    <row r="99" spans="1:25" ht="13.5">
      <c r="A99">
        <v>0.92</v>
      </c>
      <c r="B99">
        <f t="shared" si="10"/>
        <v>0.6058201566434628</v>
      </c>
      <c r="C99">
        <f t="shared" si="11"/>
        <v>0.795601620036366</v>
      </c>
      <c r="D99">
        <f t="shared" si="12"/>
        <v>0.6058201566434628</v>
      </c>
      <c r="E99">
        <f>IF('軌道図'!$C$3="","",D99-$F$2)</f>
      </c>
      <c r="F99">
        <f>IF('軌道図'!$C$3="","",$B$2*$F$5*C99)</f>
      </c>
      <c r="H99">
        <f t="shared" si="13"/>
        <v>0.6058201566434628</v>
      </c>
      <c r="I99">
        <f t="shared" si="14"/>
        <v>0.795601620036366</v>
      </c>
      <c r="J99">
        <f t="shared" si="15"/>
        <v>0.23451298263668444</v>
      </c>
      <c r="K99">
        <f t="shared" si="16"/>
        <v>0.15492522263668443</v>
      </c>
      <c r="L99">
        <f t="shared" si="17"/>
        <v>0.3013977927567533</v>
      </c>
      <c r="M99">
        <f t="shared" si="18"/>
        <v>0.26952759658343906</v>
      </c>
      <c r="N99">
        <f t="shared" si="19"/>
        <v>0.205419884060974</v>
      </c>
      <c r="Y99" s="155"/>
    </row>
    <row r="100" spans="1:25" ht="13.5">
      <c r="A100">
        <v>0.93</v>
      </c>
      <c r="B100">
        <f t="shared" si="10"/>
        <v>0.5978339822872982</v>
      </c>
      <c r="C100">
        <f t="shared" si="11"/>
        <v>0.8016199408837772</v>
      </c>
      <c r="D100">
        <f t="shared" si="12"/>
        <v>0.5978339822872982</v>
      </c>
      <c r="E100">
        <f>IF('軌道図'!$C$3="","",D100-$F$2)</f>
      </c>
      <c r="F100">
        <f>IF('軌道図'!$C$3="","",$B$2*$F$5*C100)</f>
      </c>
      <c r="H100">
        <f t="shared" si="13"/>
        <v>0.5978339822872982</v>
      </c>
      <c r="I100">
        <f t="shared" si="14"/>
        <v>0.8016199408837772</v>
      </c>
      <c r="J100">
        <f t="shared" si="15"/>
        <v>0.23142153454341313</v>
      </c>
      <c r="K100">
        <f t="shared" si="16"/>
        <v>0.15183377454341312</v>
      </c>
      <c r="L100">
        <f t="shared" si="17"/>
        <v>0.30367771347816763</v>
      </c>
      <c r="M100">
        <f t="shared" si="18"/>
        <v>0.2677178303459167</v>
      </c>
      <c r="N100">
        <f t="shared" si="19"/>
        <v>0.20880807472486076</v>
      </c>
      <c r="Y100" s="155"/>
    </row>
    <row r="101" spans="1:25" ht="13.5">
      <c r="A101">
        <v>0.94</v>
      </c>
      <c r="B101">
        <f t="shared" si="10"/>
        <v>0.5897880250310983</v>
      </c>
      <c r="C101">
        <f t="shared" si="11"/>
        <v>0.8075581004051142</v>
      </c>
      <c r="D101">
        <f t="shared" si="12"/>
        <v>0.5897880250310983</v>
      </c>
      <c r="E101">
        <f>IF('軌道図'!$C$3="","",D101-$F$2)</f>
      </c>
      <c r="F101">
        <f>IF('軌道図'!$C$3="","",$B$2*$F$5*C101)</f>
      </c>
      <c r="H101">
        <f t="shared" si="13"/>
        <v>0.5897880250310983</v>
      </c>
      <c r="I101">
        <f t="shared" si="14"/>
        <v>0.8075581004051142</v>
      </c>
      <c r="J101">
        <f t="shared" si="15"/>
        <v>0.22830694448953814</v>
      </c>
      <c r="K101">
        <f t="shared" si="16"/>
        <v>0.14871918448953814</v>
      </c>
      <c r="L101">
        <f t="shared" si="17"/>
        <v>0.30592726668129794</v>
      </c>
      <c r="M101">
        <f t="shared" si="18"/>
        <v>0.2658741081214903</v>
      </c>
      <c r="N101">
        <f t="shared" si="19"/>
        <v>0.2121788089440728</v>
      </c>
      <c r="Y101" s="155"/>
    </row>
    <row r="102" spans="1:25" ht="13.5">
      <c r="A102">
        <v>0.95</v>
      </c>
      <c r="B102">
        <f t="shared" si="10"/>
        <v>0.5816830894638836</v>
      </c>
      <c r="C102">
        <f t="shared" si="11"/>
        <v>0.8134155047893737</v>
      </c>
      <c r="D102">
        <f t="shared" si="12"/>
        <v>0.5816830894638836</v>
      </c>
      <c r="E102">
        <f>IF('軌道図'!$C$3="","",D102-$F$2)</f>
      </c>
      <c r="F102">
        <f>IF('軌道図'!$C$3="","",$B$2*$F$5*C102)</f>
      </c>
      <c r="H102">
        <f t="shared" si="13"/>
        <v>0.5816830894638836</v>
      </c>
      <c r="I102">
        <f t="shared" si="14"/>
        <v>0.8134155047893737</v>
      </c>
      <c r="J102">
        <f t="shared" si="15"/>
        <v>0.22516952393146933</v>
      </c>
      <c r="K102">
        <f t="shared" si="16"/>
        <v>0.14558176393146932</v>
      </c>
      <c r="L102">
        <f t="shared" si="17"/>
        <v>0.30814622741269876</v>
      </c>
      <c r="M102">
        <f t="shared" si="18"/>
        <v>0.26399661428084586</v>
      </c>
      <c r="N102">
        <f t="shared" si="19"/>
        <v>0.21553174964799732</v>
      </c>
      <c r="Y102" s="155"/>
    </row>
    <row r="103" spans="1:25" ht="13.5">
      <c r="A103">
        <v>0.96</v>
      </c>
      <c r="B103">
        <f t="shared" si="10"/>
        <v>0.5735199860724567</v>
      </c>
      <c r="C103">
        <f t="shared" si="11"/>
        <v>0.8191915683009983</v>
      </c>
      <c r="D103">
        <f t="shared" si="12"/>
        <v>0.5735199860724567</v>
      </c>
      <c r="E103">
        <f>IF('軌道図'!$C$3="","",D103-$F$2)</f>
      </c>
      <c r="F103">
        <f>IF('軌道図'!$C$3="","",$B$2*$F$5*C103)</f>
      </c>
      <c r="H103">
        <f t="shared" si="13"/>
        <v>0.5735199860724567</v>
      </c>
      <c r="I103">
        <f t="shared" si="14"/>
        <v>0.8191915683009983</v>
      </c>
      <c r="J103">
        <f t="shared" si="15"/>
        <v>0.22200958660864797</v>
      </c>
      <c r="K103">
        <f t="shared" si="16"/>
        <v>0.14242182660864797</v>
      </c>
      <c r="L103">
        <f t="shared" si="17"/>
        <v>0.3103343737781459</v>
      </c>
      <c r="M103">
        <f t="shared" si="18"/>
        <v>0.26208553657180284</v>
      </c>
      <c r="N103">
        <f t="shared" si="19"/>
        <v>0.21886656154535788</v>
      </c>
      <c r="Y103" s="155"/>
    </row>
    <row r="104" spans="1:25" ht="13.5">
      <c r="A104">
        <v>0.97</v>
      </c>
      <c r="B104">
        <f t="shared" si="10"/>
        <v>0.5652995311603544</v>
      </c>
      <c r="C104">
        <f t="shared" si="11"/>
        <v>0.8248857133384501</v>
      </c>
      <c r="D104">
        <f t="shared" si="12"/>
        <v>0.5652995311603544</v>
      </c>
      <c r="E104">
        <f>IF('軌道図'!$C$3="","",D104-$F$2)</f>
      </c>
      <c r="F104">
        <f>IF('軌道図'!$C$3="","",$B$2*$F$5*C104)</f>
      </c>
      <c r="H104">
        <f t="shared" si="13"/>
        <v>0.5652995311603544</v>
      </c>
      <c r="I104">
        <f t="shared" si="14"/>
        <v>0.8248857133384501</v>
      </c>
      <c r="J104">
        <f t="shared" si="15"/>
        <v>0.21882744851217317</v>
      </c>
      <c r="K104">
        <f t="shared" si="16"/>
        <v>0.13923968851217317</v>
      </c>
      <c r="L104">
        <f t="shared" si="17"/>
        <v>0.31249148696482637</v>
      </c>
      <c r="M104">
        <f t="shared" si="18"/>
        <v>0.26014106610053966</v>
      </c>
      <c r="N104">
        <f t="shared" si="19"/>
        <v>0.22218291115774388</v>
      </c>
      <c r="Y104" s="155"/>
    </row>
    <row r="105" spans="1:25" ht="13.5">
      <c r="A105">
        <v>0.98</v>
      </c>
      <c r="B105">
        <f t="shared" si="10"/>
        <v>0.5570225467662173</v>
      </c>
      <c r="C105">
        <f t="shared" si="11"/>
        <v>0.8304973704919705</v>
      </c>
      <c r="D105">
        <f t="shared" si="12"/>
        <v>0.5570225467662173</v>
      </c>
      <c r="E105">
        <f>IF('軌道図'!$C$3="","",D105-$F$2)</f>
      </c>
      <c r="F105">
        <f>IF('軌道図'!$C$3="","",$B$2*$F$5*C105)</f>
      </c>
      <c r="H105">
        <f t="shared" si="13"/>
        <v>0.5570225467662173</v>
      </c>
      <c r="I105">
        <f t="shared" si="14"/>
        <v>0.8304973704919705</v>
      </c>
      <c r="J105">
        <f t="shared" si="15"/>
        <v>0.21562342785320274</v>
      </c>
      <c r="K105">
        <f t="shared" si="16"/>
        <v>0.13603566785320273</v>
      </c>
      <c r="L105">
        <f t="shared" si="17"/>
        <v>0.31461735126321905</v>
      </c>
      <c r="M105">
        <f t="shared" si="18"/>
        <v>0.258163397312483</v>
      </c>
      <c r="N105">
        <f t="shared" si="19"/>
        <v>0.2254804668529576</v>
      </c>
      <c r="Y105" s="155"/>
    </row>
    <row r="106" spans="1:25" ht="13.5">
      <c r="A106">
        <v>0.99</v>
      </c>
      <c r="B106">
        <f t="shared" si="10"/>
        <v>0.5486898605815875</v>
      </c>
      <c r="C106">
        <f t="shared" si="11"/>
        <v>0.8360259786005205</v>
      </c>
      <c r="D106">
        <f t="shared" si="12"/>
        <v>0.5486898605815875</v>
      </c>
      <c r="E106">
        <f>IF('軌道図'!$C$3="","",D106-$F$2)</f>
      </c>
      <c r="F106">
        <f>IF('軌道図'!$C$3="","",$B$2*$F$5*C106)</f>
      </c>
      <c r="H106">
        <f t="shared" si="13"/>
        <v>0.5486898605815875</v>
      </c>
      <c r="I106">
        <f t="shared" si="14"/>
        <v>0.8360259786005205</v>
      </c>
      <c r="J106">
        <f t="shared" si="15"/>
        <v>0.21239784503113254</v>
      </c>
      <c r="K106">
        <f t="shared" si="16"/>
        <v>0.13281008503113254</v>
      </c>
      <c r="L106">
        <f t="shared" si="17"/>
        <v>0.3167117540886657</v>
      </c>
      <c r="M106">
        <f t="shared" si="18"/>
        <v>0.2561527279728636</v>
      </c>
      <c r="N106">
        <f t="shared" si="19"/>
        <v>0.22875889887817752</v>
      </c>
      <c r="Y106" s="155"/>
    </row>
    <row r="107" spans="1:25" ht="13.5">
      <c r="A107">
        <v>1</v>
      </c>
      <c r="B107">
        <f t="shared" si="10"/>
        <v>0.5403023058681398</v>
      </c>
      <c r="C107">
        <f t="shared" si="11"/>
        <v>0.8414709848078965</v>
      </c>
      <c r="D107">
        <f t="shared" si="12"/>
        <v>0.5403023058681398</v>
      </c>
      <c r="E107">
        <f>IF('軌道図'!$C$3="","",D107-$F$2)</f>
      </c>
      <c r="F107">
        <f>IF('軌道図'!$C$3="","",$B$2*$F$5*C107)</f>
      </c>
      <c r="H107">
        <f t="shared" si="13"/>
        <v>0.5403023058681398</v>
      </c>
      <c r="I107">
        <f t="shared" si="14"/>
        <v>0.8414709848078965</v>
      </c>
      <c r="J107">
        <f t="shared" si="15"/>
        <v>0.2091510226015569</v>
      </c>
      <c r="K107">
        <f t="shared" si="16"/>
        <v>0.1295632626015569</v>
      </c>
      <c r="L107">
        <f t="shared" si="17"/>
        <v>0.31877448600262903</v>
      </c>
      <c r="M107">
        <f t="shared" si="18"/>
        <v>0.25410925914693994</v>
      </c>
      <c r="N107">
        <f t="shared" si="19"/>
        <v>0.2320178793929331</v>
      </c>
      <c r="Y107" s="155"/>
    </row>
    <row r="108" spans="1:25" ht="13.5">
      <c r="A108">
        <v>1.01</v>
      </c>
      <c r="B108">
        <f t="shared" si="10"/>
        <v>0.5318607213743555</v>
      </c>
      <c r="C108">
        <f t="shared" si="11"/>
        <v>0.8468318446180152</v>
      </c>
      <c r="D108">
        <f t="shared" si="12"/>
        <v>0.5318607213743555</v>
      </c>
      <c r="E108">
        <f>IF('軌道図'!$C$3="","",D108-$F$2)</f>
      </c>
      <c r="F108">
        <f>IF('軌道図'!$C$3="","",$B$2*$F$5*C108)</f>
      </c>
      <c r="H108">
        <f t="shared" si="13"/>
        <v>0.5318607213743555</v>
      </c>
      <c r="I108">
        <f t="shared" si="14"/>
        <v>0.8468318446180152</v>
      </c>
      <c r="J108">
        <f t="shared" si="15"/>
        <v>0.205883285244013</v>
      </c>
      <c r="K108">
        <f t="shared" si="16"/>
        <v>0.126295525244013</v>
      </c>
      <c r="L108">
        <f t="shared" si="17"/>
        <v>0.32080534073363665</v>
      </c>
      <c r="M108">
        <f t="shared" si="18"/>
        <v>0.25203319517989164</v>
      </c>
      <c r="N108">
        <f t="shared" si="19"/>
        <v>0.2352570825018887</v>
      </c>
      <c r="Y108" s="155"/>
    </row>
    <row r="109" spans="1:25" ht="13.5">
      <c r="A109">
        <v>1.02</v>
      </c>
      <c r="B109">
        <f t="shared" si="10"/>
        <v>0.5233659512516495</v>
      </c>
      <c r="C109">
        <f t="shared" si="11"/>
        <v>0.852108021949363</v>
      </c>
      <c r="D109">
        <f t="shared" si="12"/>
        <v>0.5233659512516495</v>
      </c>
      <c r="E109">
        <f>IF('軌道図'!$C$3="","",D109-$F$2)</f>
      </c>
      <c r="F109">
        <f>IF('軌道図'!$C$3="","",$B$2*$F$5*C109)</f>
      </c>
      <c r="H109">
        <f t="shared" si="13"/>
        <v>0.5233659512516495</v>
      </c>
      <c r="I109">
        <f t="shared" si="14"/>
        <v>0.852108021949363</v>
      </c>
      <c r="J109">
        <f t="shared" si="15"/>
        <v>0.20259495972951352</v>
      </c>
      <c r="K109">
        <f t="shared" si="16"/>
        <v>0.12300719972951352</v>
      </c>
      <c r="L109">
        <f t="shared" si="17"/>
        <v>0.32280411519790775</v>
      </c>
      <c r="M109">
        <f t="shared" si="18"/>
        <v>0.2499247436763854</v>
      </c>
      <c r="N109">
        <f t="shared" si="19"/>
        <v>0.23847618428743275</v>
      </c>
      <c r="Y109" s="155"/>
    </row>
    <row r="110" spans="1:25" ht="13.5">
      <c r="A110">
        <v>1.03</v>
      </c>
      <c r="B110">
        <f t="shared" si="10"/>
        <v>0.5148188449699553</v>
      </c>
      <c r="C110">
        <f t="shared" si="11"/>
        <v>0.8572989891886034</v>
      </c>
      <c r="D110">
        <f t="shared" si="12"/>
        <v>0.5148188449699553</v>
      </c>
      <c r="E110">
        <f>IF('軌道図'!$C$3="","",D110-$F$2)</f>
      </c>
      <c r="F110">
        <f>IF('軌道図'!$C$3="","",$B$2*$F$5*C110)</f>
      </c>
      <c r="H110">
        <f t="shared" si="13"/>
        <v>0.5148188449699553</v>
      </c>
      <c r="I110">
        <f t="shared" si="14"/>
        <v>0.8572989891886034</v>
      </c>
      <c r="J110">
        <f t="shared" si="15"/>
        <v>0.1992863748878697</v>
      </c>
      <c r="K110">
        <f t="shared" si="16"/>
        <v>0.1196986148878697</v>
      </c>
      <c r="L110">
        <f t="shared" si="17"/>
        <v>0.3247706095196616</v>
      </c>
      <c r="M110">
        <f t="shared" si="18"/>
        <v>0.24778411547981455</v>
      </c>
      <c r="N110">
        <f t="shared" si="19"/>
        <v>0.24167486284206918</v>
      </c>
      <c r="Y110" s="155"/>
    </row>
    <row r="111" spans="1:25" ht="13.5">
      <c r="A111">
        <v>1.04</v>
      </c>
      <c r="B111">
        <f t="shared" si="10"/>
        <v>0.5062202572327784</v>
      </c>
      <c r="C111">
        <f t="shared" si="11"/>
        <v>0.8624042272433384</v>
      </c>
      <c r="D111">
        <f t="shared" si="12"/>
        <v>0.5062202572327784</v>
      </c>
      <c r="E111">
        <f>IF('軌道図'!$C$3="","",D111-$F$2)</f>
      </c>
      <c r="F111">
        <f>IF('軌道図'!$C$3="","",$B$2*$F$5*C111)</f>
      </c>
      <c r="H111">
        <f t="shared" si="13"/>
        <v>0.5062202572327784</v>
      </c>
      <c r="I111">
        <f t="shared" si="14"/>
        <v>0.8624042272433384</v>
      </c>
      <c r="J111">
        <f t="shared" si="15"/>
        <v>0.19595786157480852</v>
      </c>
      <c r="K111">
        <f t="shared" si="16"/>
        <v>0.11637010157480851</v>
      </c>
      <c r="L111">
        <f t="shared" si="17"/>
        <v>0.32670462705110476</v>
      </c>
      <c r="M111">
        <f t="shared" si="18"/>
        <v>0.24561152465121489</v>
      </c>
      <c r="N111">
        <f t="shared" si="19"/>
        <v>0.24485279830060824</v>
      </c>
      <c r="Y111" s="155"/>
    </row>
    <row r="112" spans="1:25" ht="13.5">
      <c r="A112">
        <v>1.05</v>
      </c>
      <c r="B112">
        <f t="shared" si="10"/>
        <v>0.49757104789172696</v>
      </c>
      <c r="C112">
        <f t="shared" si="11"/>
        <v>0.867423225594017</v>
      </c>
      <c r="D112">
        <f t="shared" si="12"/>
        <v>0.49757104789172696</v>
      </c>
      <c r="E112">
        <f>IF('軌道図'!$C$3="","",D112-$F$2)</f>
      </c>
      <c r="F112">
        <f>IF('軌道図'!$C$3="","",$B$2*$F$5*C112)</f>
      </c>
      <c r="H112">
        <f t="shared" si="13"/>
        <v>0.49757104789172696</v>
      </c>
      <c r="I112">
        <f t="shared" si="14"/>
        <v>0.867423225594017</v>
      </c>
      <c r="J112">
        <f t="shared" si="15"/>
        <v>0.1926097526388875</v>
      </c>
      <c r="K112">
        <f t="shared" si="16"/>
        <v>0.11302199263888749</v>
      </c>
      <c r="L112">
        <f t="shared" si="17"/>
        <v>0.3286059743920958</v>
      </c>
      <c r="M112">
        <f t="shared" si="18"/>
        <v>0.2434071884478588</v>
      </c>
      <c r="N112">
        <f t="shared" si="19"/>
        <v>0.24800967287215236</v>
      </c>
      <c r="Y112" s="155"/>
    </row>
    <row r="113" spans="1:25" ht="13.5">
      <c r="A113">
        <v>1.06</v>
      </c>
      <c r="B113">
        <f t="shared" si="10"/>
        <v>0.4888720818605275</v>
      </c>
      <c r="C113">
        <f t="shared" si="11"/>
        <v>0.8723554823449863</v>
      </c>
      <c r="D113">
        <f t="shared" si="12"/>
        <v>0.4888720818605275</v>
      </c>
      <c r="E113">
        <f>IF('軌道図'!$C$3="","",D113-$F$2)</f>
      </c>
      <c r="F113">
        <f>IF('軌道図'!$C$3="","",$B$2*$F$5*C113)</f>
      </c>
      <c r="H113">
        <f t="shared" si="13"/>
        <v>0.4888720818605275</v>
      </c>
      <c r="I113">
        <f t="shared" si="14"/>
        <v>0.8723554823449863</v>
      </c>
      <c r="J113">
        <f t="shared" si="15"/>
        <v>0.1892423828882102</v>
      </c>
      <c r="K113">
        <f t="shared" si="16"/>
        <v>0.10965462288821018</v>
      </c>
      <c r="L113">
        <f t="shared" si="17"/>
        <v>0.330474461409485</v>
      </c>
      <c r="M113">
        <f t="shared" si="18"/>
        <v>0.24117132730152963</v>
      </c>
      <c r="N113">
        <f t="shared" si="19"/>
        <v>0.2511451708718749</v>
      </c>
      <c r="Y113" s="155"/>
    </row>
    <row r="114" spans="1:25" ht="13.5">
      <c r="A114">
        <v>1.07</v>
      </c>
      <c r="B114">
        <f t="shared" si="10"/>
        <v>0.4801242290285341</v>
      </c>
      <c r="C114">
        <f t="shared" si="11"/>
        <v>0.8772005042746817</v>
      </c>
      <c r="D114">
        <f t="shared" si="12"/>
        <v>0.4801242290285341</v>
      </c>
      <c r="E114">
        <f>IF('軌道図'!$C$3="","",D114-$F$2)</f>
      </c>
      <c r="F114">
        <f>IF('軌道図'!$C$3="","",$B$2*$F$5*C114)</f>
      </c>
      <c r="H114">
        <f t="shared" si="13"/>
        <v>0.4801242290285341</v>
      </c>
      <c r="I114">
        <f t="shared" si="14"/>
        <v>0.8772005042746817</v>
      </c>
      <c r="J114">
        <f t="shared" si="15"/>
        <v>0.18585608905694553</v>
      </c>
      <c r="K114">
        <f t="shared" si="16"/>
        <v>0.10626832905694553</v>
      </c>
      <c r="L114">
        <f t="shared" si="17"/>
        <v>0.3323099012561277</v>
      </c>
      <c r="M114">
        <f t="shared" si="18"/>
        <v>0.23890416479647886</v>
      </c>
      <c r="N114">
        <f t="shared" si="19"/>
        <v>0.25425897875258885</v>
      </c>
      <c r="Y114" s="155"/>
    </row>
    <row r="115" spans="1:25" ht="13.5">
      <c r="A115">
        <v>1.08</v>
      </c>
      <c r="B115">
        <f t="shared" si="10"/>
        <v>0.47132836417373997</v>
      </c>
      <c r="C115">
        <f t="shared" si="11"/>
        <v>0.8819578068849475</v>
      </c>
      <c r="D115">
        <f t="shared" si="12"/>
        <v>0.47132836417373997</v>
      </c>
      <c r="E115">
        <f>IF('軌道図'!$C$3="","",D115-$F$2)</f>
      </c>
      <c r="F115">
        <f>IF('軌道図'!$C$3="","",$B$2*$F$5*C115)</f>
      </c>
      <c r="H115">
        <f t="shared" si="13"/>
        <v>0.47132836417373997</v>
      </c>
      <c r="I115">
        <f t="shared" si="14"/>
        <v>0.8819578068849475</v>
      </c>
      <c r="J115">
        <f t="shared" si="15"/>
        <v>0.18245120977165474</v>
      </c>
      <c r="K115">
        <f t="shared" si="16"/>
        <v>0.10286344977165474</v>
      </c>
      <c r="L115">
        <f t="shared" si="17"/>
        <v>0.3341121103895688</v>
      </c>
      <c r="M115">
        <f t="shared" si="18"/>
        <v>0.23660592764706767</v>
      </c>
      <c r="N115">
        <f t="shared" si="19"/>
        <v>0.25735078513610116</v>
      </c>
      <c r="Y115" s="155"/>
    </row>
    <row r="116" spans="1:25" ht="13.5">
      <c r="A116">
        <v>1.09</v>
      </c>
      <c r="B116">
        <f t="shared" si="10"/>
        <v>0.4624853668753008</v>
      </c>
      <c r="C116">
        <f t="shared" si="11"/>
        <v>0.8866269144494873</v>
      </c>
      <c r="D116">
        <f t="shared" si="12"/>
        <v>0.4624853668753008</v>
      </c>
      <c r="E116">
        <f>IF('軌道図'!$C$3="","",D116-$F$2)</f>
      </c>
      <c r="F116">
        <f>IF('軌道図'!$C$3="","",$B$2*$F$5*C116)</f>
      </c>
      <c r="H116">
        <f t="shared" si="13"/>
        <v>0.4624853668753008</v>
      </c>
      <c r="I116">
        <f t="shared" si="14"/>
        <v>0.8866269144494873</v>
      </c>
      <c r="J116">
        <f t="shared" si="15"/>
        <v>0.17902808551742894</v>
      </c>
      <c r="K116">
        <f t="shared" si="16"/>
        <v>0.09944032551742893</v>
      </c>
      <c r="L116">
        <f t="shared" si="17"/>
        <v>0.33588090859039677</v>
      </c>
      <c r="M116">
        <f t="shared" si="18"/>
        <v>0.23427684567509582</v>
      </c>
      <c r="N116">
        <f t="shared" si="19"/>
        <v>0.2604202808443498</v>
      </c>
      <c r="Y116" s="155"/>
    </row>
    <row r="117" spans="1:25" ht="13.5">
      <c r="A117">
        <v>1.1</v>
      </c>
      <c r="B117">
        <f t="shared" si="10"/>
        <v>0.4535961214255773</v>
      </c>
      <c r="C117">
        <f t="shared" si="11"/>
        <v>0.8912073600614354</v>
      </c>
      <c r="D117">
        <f t="shared" si="12"/>
        <v>0.4535961214255773</v>
      </c>
      <c r="E117">
        <f>IF('軌道図'!$C$3="","",D117-$F$2)</f>
      </c>
      <c r="F117">
        <f>IF('軌道図'!$C$3="","",$B$2*$F$5*C117)</f>
      </c>
      <c r="H117">
        <f t="shared" si="13"/>
        <v>0.4535961214255773</v>
      </c>
      <c r="I117">
        <f t="shared" si="14"/>
        <v>0.8912073600614354</v>
      </c>
      <c r="J117">
        <f t="shared" si="15"/>
        <v>0.17558705860384097</v>
      </c>
      <c r="K117">
        <f t="shared" si="16"/>
        <v>0.09599929860384096</v>
      </c>
      <c r="L117">
        <f t="shared" si="17"/>
        <v>0.33761611898026556</v>
      </c>
      <c r="M117">
        <f t="shared" si="18"/>
        <v>0.2319171517868196</v>
      </c>
      <c r="N117">
        <f t="shared" si="19"/>
        <v>0.2634671589303219</v>
      </c>
      <c r="Y117" s="155"/>
    </row>
    <row r="118" spans="1:25" ht="13.5">
      <c r="A118">
        <v>1.11</v>
      </c>
      <c r="B118">
        <f t="shared" si="10"/>
        <v>0.4446615167417068</v>
      </c>
      <c r="C118">
        <f t="shared" si="11"/>
        <v>0.8956986856800476</v>
      </c>
      <c r="D118">
        <f t="shared" si="12"/>
        <v>0.4446615167417068</v>
      </c>
      <c r="E118">
        <f>IF('軌道図'!$C$3="","",D118-$F$2)</f>
      </c>
      <c r="F118">
        <f>IF('軌道図'!$C$3="","",$B$2*$F$5*C118)</f>
      </c>
      <c r="H118">
        <f t="shared" si="13"/>
        <v>0.4446615167417068</v>
      </c>
      <c r="I118">
        <f t="shared" si="14"/>
        <v>0.8956986856800476</v>
      </c>
      <c r="J118">
        <f t="shared" si="15"/>
        <v>0.1721284731307147</v>
      </c>
      <c r="K118">
        <f t="shared" si="16"/>
        <v>0.09254071313071469</v>
      </c>
      <c r="L118">
        <f t="shared" si="17"/>
        <v>0.3393175680395821</v>
      </c>
      <c r="M118">
        <f t="shared" si="18"/>
        <v>0.22952708194966143</v>
      </c>
      <c r="N118">
        <f t="shared" si="19"/>
        <v>0.2664911147087479</v>
      </c>
      <c r="Y118" s="155"/>
    </row>
    <row r="119" spans="1:25" ht="13.5">
      <c r="A119">
        <v>1.12</v>
      </c>
      <c r="B119">
        <f t="shared" si="10"/>
        <v>0.4356824462767121</v>
      </c>
      <c r="C119">
        <f t="shared" si="11"/>
        <v>0.9001004421765051</v>
      </c>
      <c r="D119">
        <f t="shared" si="12"/>
        <v>0.4356824462767121</v>
      </c>
      <c r="E119">
        <f>IF('軌道図'!$C$3="","",D119-$F$2)</f>
      </c>
      <c r="F119">
        <f>IF('軌道図'!$C$3="","",$B$2*$F$5*C119)</f>
      </c>
      <c r="H119">
        <f t="shared" si="13"/>
        <v>0.4356824462767121</v>
      </c>
      <c r="I119">
        <f t="shared" si="14"/>
        <v>0.9001004421765051</v>
      </c>
      <c r="J119">
        <f t="shared" si="15"/>
        <v>0.16865267495371525</v>
      </c>
      <c r="K119">
        <f t="shared" si="16"/>
        <v>0.08906491495371524</v>
      </c>
      <c r="L119">
        <f t="shared" si="17"/>
        <v>0.3409850856248584</v>
      </c>
      <c r="M119">
        <f t="shared" si="18"/>
        <v>0.2271068751686133</v>
      </c>
      <c r="N119">
        <f t="shared" si="19"/>
        <v>0.26949184578657</v>
      </c>
      <c r="Y119" s="155"/>
    </row>
    <row r="120" spans="1:25" ht="13.5">
      <c r="A120">
        <v>1.13</v>
      </c>
      <c r="B120">
        <f t="shared" si="10"/>
        <v>0.4266598079301574</v>
      </c>
      <c r="C120">
        <f t="shared" si="11"/>
        <v>0.9044121893788258</v>
      </c>
      <c r="D120">
        <f t="shared" si="12"/>
        <v>0.4266598079301574</v>
      </c>
      <c r="E120">
        <f>IF('軌道図'!$C$3="","",D120-$F$2)</f>
      </c>
      <c r="F120">
        <f>IF('軌道図'!$C$3="","",$B$2*$F$5*C120)</f>
      </c>
      <c r="H120">
        <f t="shared" si="13"/>
        <v>0.4266598079301574</v>
      </c>
      <c r="I120">
        <f t="shared" si="14"/>
        <v>0.9044121893788258</v>
      </c>
      <c r="J120">
        <f t="shared" si="15"/>
        <v>0.16516001164976393</v>
      </c>
      <c r="K120">
        <f t="shared" si="16"/>
        <v>0.08557225164976393</v>
      </c>
      <c r="L120">
        <f t="shared" si="17"/>
        <v>0.34261850498572544</v>
      </c>
      <c r="M120">
        <f t="shared" si="18"/>
        <v>0.2246567734623366</v>
      </c>
      <c r="N120">
        <f t="shared" si="19"/>
        <v>0.27246905209318084</v>
      </c>
      <c r="Y120" s="155"/>
    </row>
    <row r="121" spans="1:25" ht="13.5">
      <c r="A121">
        <v>1.14</v>
      </c>
      <c r="B121">
        <f t="shared" si="10"/>
        <v>0.4175945039583582</v>
      </c>
      <c r="C121">
        <f t="shared" si="11"/>
        <v>0.9086334961158832</v>
      </c>
      <c r="D121">
        <f t="shared" si="12"/>
        <v>0.4175945039583582</v>
      </c>
      <c r="E121">
        <f>IF('軌道図'!$C$3="","",D121-$F$2)</f>
      </c>
      <c r="F121">
        <f>IF('軌道図'!$C$3="","",$B$2*$F$5*C121)</f>
      </c>
      <c r="H121">
        <f t="shared" si="13"/>
        <v>0.4175945039583582</v>
      </c>
      <c r="I121">
        <f t="shared" si="14"/>
        <v>0.9086334961158832</v>
      </c>
      <c r="J121">
        <f t="shared" si="15"/>
        <v>0.16165083248228046</v>
      </c>
      <c r="K121">
        <f t="shared" si="16"/>
        <v>0.08206307248228045</v>
      </c>
      <c r="L121">
        <f t="shared" si="17"/>
        <v>0.3442176627816084</v>
      </c>
      <c r="M121">
        <f t="shared" si="18"/>
        <v>0.22217702183896</v>
      </c>
      <c r="N121">
        <f t="shared" si="19"/>
        <v>0.27542243591043086</v>
      </c>
      <c r="Y121" s="155"/>
    </row>
    <row r="122" spans="1:25" ht="13.5">
      <c r="A122">
        <v>1.15</v>
      </c>
      <c r="B122">
        <f t="shared" si="10"/>
        <v>0.4084874408841574</v>
      </c>
      <c r="C122">
        <f t="shared" si="11"/>
        <v>0.912763940260521</v>
      </c>
      <c r="D122">
        <f t="shared" si="12"/>
        <v>0.4084874408841574</v>
      </c>
      <c r="E122">
        <f>IF('軌道図'!$C$3="","",D122-$F$2)</f>
      </c>
      <c r="F122">
        <f>IF('軌道図'!$C$3="","",$B$2*$F$5*C122)</f>
      </c>
      <c r="H122">
        <f t="shared" si="13"/>
        <v>0.4084874408841574</v>
      </c>
      <c r="I122">
        <f t="shared" si="14"/>
        <v>0.912763940260521</v>
      </c>
      <c r="J122">
        <f t="shared" si="15"/>
        <v>0.15812548836625734</v>
      </c>
      <c r="K122">
        <f t="shared" si="16"/>
        <v>0.07853772836625733</v>
      </c>
      <c r="L122">
        <f t="shared" si="17"/>
        <v>0.34578239909806036</v>
      </c>
      <c r="M122">
        <f t="shared" si="18"/>
        <v>0.21966786827157952</v>
      </c>
      <c r="N122">
        <f t="shared" si="19"/>
        <v>0.27835170190239955</v>
      </c>
      <c r="Y122" s="155"/>
    </row>
    <row r="123" spans="1:25" ht="13.5">
      <c r="A123">
        <v>1.16</v>
      </c>
      <c r="B123">
        <f t="shared" si="10"/>
        <v>0.3993395294062732</v>
      </c>
      <c r="C123">
        <f t="shared" si="11"/>
        <v>0.9168031087717669</v>
      </c>
      <c r="D123">
        <f t="shared" si="12"/>
        <v>0.3993395294062732</v>
      </c>
      <c r="E123">
        <f>IF('軌道図'!$C$3="","",D123-$F$2)</f>
      </c>
      <c r="F123">
        <f>IF('軌道図'!$C$3="","",$B$2*$F$5*C123)</f>
      </c>
      <c r="H123">
        <f t="shared" si="13"/>
        <v>0.3993395294062732</v>
      </c>
      <c r="I123">
        <f t="shared" si="14"/>
        <v>0.9168031087717669</v>
      </c>
      <c r="J123">
        <f t="shared" si="15"/>
        <v>0.15458433183316836</v>
      </c>
      <c r="K123">
        <f t="shared" si="16"/>
        <v>0.07499657183316835</v>
      </c>
      <c r="L123">
        <f t="shared" si="17"/>
        <v>0.3473125574627535</v>
      </c>
      <c r="M123">
        <f t="shared" si="18"/>
        <v>0.2171295636734609</v>
      </c>
      <c r="N123">
        <f t="shared" si="19"/>
        <v>0.28125655714492864</v>
      </c>
      <c r="Y123" s="155"/>
    </row>
    <row r="124" spans="1:25" ht="13.5">
      <c r="A124">
        <v>1.17</v>
      </c>
      <c r="B124">
        <f t="shared" si="10"/>
        <v>0.3901516843082303</v>
      </c>
      <c r="C124">
        <f t="shared" si="11"/>
        <v>0.9207505977361357</v>
      </c>
      <c r="D124">
        <f t="shared" si="12"/>
        <v>0.3901516843082303</v>
      </c>
      <c r="E124">
        <f>IF('軌道図'!$C$3="","",D124-$F$2)</f>
      </c>
      <c r="F124">
        <f>IF('軌道図'!$C$3="","",$B$2*$F$5*C124)</f>
      </c>
      <c r="H124">
        <f t="shared" si="13"/>
        <v>0.3901516843082303</v>
      </c>
      <c r="I124">
        <f t="shared" si="14"/>
        <v>0.9207505977361357</v>
      </c>
      <c r="J124">
        <f t="shared" si="15"/>
        <v>0.15102771699571593</v>
      </c>
      <c r="K124">
        <f t="shared" si="16"/>
        <v>0.07143995699571593</v>
      </c>
      <c r="L124">
        <f t="shared" si="17"/>
        <v>0.34880798486112663</v>
      </c>
      <c r="M124">
        <f t="shared" si="18"/>
        <v>0.21456236187294875</v>
      </c>
      <c r="N124">
        <f t="shared" si="19"/>
        <v>0.2841367111549148</v>
      </c>
      <c r="Y124" s="155"/>
    </row>
    <row r="125" spans="1:25" ht="13.5">
      <c r="A125">
        <v>1.18</v>
      </c>
      <c r="B125">
        <f t="shared" si="10"/>
        <v>0.38092482436688185</v>
      </c>
      <c r="C125">
        <f t="shared" si="11"/>
        <v>0.9246060124080203</v>
      </c>
      <c r="D125">
        <f t="shared" si="12"/>
        <v>0.38092482436688185</v>
      </c>
      <c r="E125">
        <f>IF('軌道図'!$C$3="","",D125-$F$2)</f>
      </c>
      <c r="F125">
        <f>IF('軌道図'!$C$3="","",$B$2*$F$5*C125)</f>
      </c>
      <c r="H125">
        <f t="shared" si="13"/>
        <v>0.38092482436688185</v>
      </c>
      <c r="I125">
        <f t="shared" si="14"/>
        <v>0.9246060124080203</v>
      </c>
      <c r="J125">
        <f t="shared" si="15"/>
        <v>0.14745599951241997</v>
      </c>
      <c r="K125">
        <f t="shared" si="16"/>
        <v>0.06786823951241996</v>
      </c>
      <c r="L125">
        <f t="shared" si="17"/>
        <v>0.35026853175168593</v>
      </c>
      <c r="M125">
        <f t="shared" si="18"/>
        <v>0.21196651958808377</v>
      </c>
      <c r="N125">
        <f t="shared" si="19"/>
        <v>0.2869918759193568</v>
      </c>
      <c r="Y125" s="155"/>
    </row>
    <row r="126" spans="1:25" ht="13.5">
      <c r="A126">
        <v>1.19</v>
      </c>
      <c r="B126">
        <f t="shared" si="10"/>
        <v>0.371659872260533</v>
      </c>
      <c r="C126">
        <f t="shared" si="11"/>
        <v>0.9283689672491666</v>
      </c>
      <c r="D126">
        <f t="shared" si="12"/>
        <v>0.371659872260533</v>
      </c>
      <c r="E126">
        <f>IF('軌道図'!$C$3="","",D126-$F$2)</f>
      </c>
      <c r="F126">
        <f>IF('軌道図'!$C$3="","",$B$2*$F$5*C126)</f>
      </c>
      <c r="H126">
        <f t="shared" si="13"/>
        <v>0.371659872260533</v>
      </c>
      <c r="I126">
        <f t="shared" si="14"/>
        <v>0.9283689672491666</v>
      </c>
      <c r="J126">
        <f t="shared" si="15"/>
        <v>0.1438695365520523</v>
      </c>
      <c r="K126">
        <f t="shared" si="16"/>
        <v>0.0642817765520523</v>
      </c>
      <c r="L126">
        <f t="shared" si="17"/>
        <v>0.3516940520809595</v>
      </c>
      <c r="M126">
        <f t="shared" si="18"/>
        <v>0.20934229640093122</v>
      </c>
      <c r="N126">
        <f t="shared" si="19"/>
        <v>0.28982176592415776</v>
      </c>
      <c r="Y126" s="155"/>
    </row>
    <row r="127" spans="1:25" ht="13.5">
      <c r="A127">
        <v>1.2</v>
      </c>
      <c r="B127">
        <f t="shared" si="10"/>
        <v>0.3623577544766736</v>
      </c>
      <c r="C127">
        <f t="shared" si="11"/>
        <v>0.9320390859672263</v>
      </c>
      <c r="D127">
        <f t="shared" si="12"/>
        <v>0.3623577544766736</v>
      </c>
      <c r="E127">
        <f>IF('軌道図'!$C$3="","",D127-$F$2)</f>
      </c>
      <c r="F127">
        <f>IF('軌道図'!$C$3="","",$B$2*$F$5*C127)</f>
      </c>
      <c r="H127">
        <f t="shared" si="13"/>
        <v>0.3623577544766736</v>
      </c>
      <c r="I127">
        <f t="shared" si="14"/>
        <v>0.9320390859672263</v>
      </c>
      <c r="J127">
        <f t="shared" si="15"/>
        <v>0.14026868675792037</v>
      </c>
      <c r="K127">
        <f t="shared" si="16"/>
        <v>0.06068092675792036</v>
      </c>
      <c r="L127">
        <f t="shared" si="17"/>
        <v>0.3530844032981024</v>
      </c>
      <c r="M127">
        <f t="shared" si="18"/>
        <v>0.20668995473162302</v>
      </c>
      <c r="N127">
        <f t="shared" si="19"/>
        <v>0.2926260981826754</v>
      </c>
      <c r="Y127" s="155"/>
    </row>
    <row r="128" spans="1:25" ht="13.5">
      <c r="A128">
        <v>1.21</v>
      </c>
      <c r="B128">
        <f t="shared" si="10"/>
        <v>0.3530194012193304</v>
      </c>
      <c r="C128">
        <f t="shared" si="11"/>
        <v>0.9356160015533859</v>
      </c>
      <c r="D128">
        <f t="shared" si="12"/>
        <v>0.3530194012193304</v>
      </c>
      <c r="E128">
        <f>IF('軌道図'!$C$3="","",D128-$F$2)</f>
      </c>
      <c r="F128">
        <f>IF('軌道図'!$C$3="","",$B$2*$F$5*C128)</f>
      </c>
      <c r="H128">
        <f t="shared" si="13"/>
        <v>0.3530194012193304</v>
      </c>
      <c r="I128">
        <f t="shared" si="14"/>
        <v>0.9356160015533859</v>
      </c>
      <c r="J128">
        <f t="shared" si="15"/>
        <v>0.1366538102120028</v>
      </c>
      <c r="K128">
        <f t="shared" si="16"/>
        <v>0.057066050212002783</v>
      </c>
      <c r="L128">
        <f t="shared" si="17"/>
        <v>0.35443944636915153</v>
      </c>
      <c r="M128">
        <f t="shared" si="18"/>
        <v>0.20400975981211578</v>
      </c>
      <c r="N128">
        <f t="shared" si="19"/>
        <v>0.2954045922640206</v>
      </c>
      <c r="Y128" s="155"/>
    </row>
    <row r="129" spans="1:25" ht="13.5">
      <c r="A129">
        <v>1.22</v>
      </c>
      <c r="B129">
        <f t="shared" si="10"/>
        <v>0.34364574631604705</v>
      </c>
      <c r="C129">
        <f t="shared" si="11"/>
        <v>0.9390993563190676</v>
      </c>
      <c r="D129">
        <f t="shared" si="12"/>
        <v>0.34364574631604705</v>
      </c>
      <c r="E129">
        <f>IF('軌道図'!$C$3="","",D129-$F$2)</f>
      </c>
      <c r="F129">
        <f>IF('軌道図'!$C$3="","",$B$2*$F$5*C129)</f>
      </c>
      <c r="H129">
        <f t="shared" si="13"/>
        <v>0.34364574631604705</v>
      </c>
      <c r="I129">
        <f t="shared" si="14"/>
        <v>0.9390993563190676</v>
      </c>
      <c r="J129">
        <f t="shared" si="15"/>
        <v>0.13302526839894183</v>
      </c>
      <c r="K129">
        <f t="shared" si="16"/>
        <v>0.05343750839894182</v>
      </c>
      <c r="L129">
        <f t="shared" si="17"/>
        <v>0.355759045790929</v>
      </c>
      <c r="M129">
        <f t="shared" si="18"/>
        <v>0.20130197965966806</v>
      </c>
      <c r="N129">
        <f t="shared" si="19"/>
        <v>0.29815697032110094</v>
      </c>
      <c r="Y129" s="155"/>
    </row>
    <row r="130" spans="1:25" ht="13.5">
      <c r="A130">
        <v>1.23</v>
      </c>
      <c r="B130">
        <f t="shared" si="10"/>
        <v>0.3342377271245026</v>
      </c>
      <c r="C130">
        <f t="shared" si="11"/>
        <v>0.9424888019316975</v>
      </c>
      <c r="D130">
        <f t="shared" si="12"/>
        <v>0.3342377271245026</v>
      </c>
      <c r="E130">
        <f>IF('軌道図'!$C$3="","",D130-$F$2)</f>
      </c>
      <c r="F130">
        <f>IF('軌道図'!$C$3="","",$B$2*$F$5*C130)</f>
      </c>
      <c r="H130">
        <f t="shared" si="13"/>
        <v>0.3342377271245026</v>
      </c>
      <c r="I130">
        <f t="shared" si="14"/>
        <v>0.9424888019316975</v>
      </c>
      <c r="J130">
        <f t="shared" si="15"/>
        <v>0.12938342416989496</v>
      </c>
      <c r="K130">
        <f t="shared" si="16"/>
        <v>0.04979566416989495</v>
      </c>
      <c r="L130">
        <f t="shared" si="17"/>
        <v>0.35704306960459214</v>
      </c>
      <c r="M130">
        <f t="shared" si="18"/>
        <v>0.19856688505003844</v>
      </c>
      <c r="N130">
        <f t="shared" si="19"/>
        <v>0.3008829571184041</v>
      </c>
      <c r="Y130" s="155"/>
    </row>
    <row r="131" spans="1:25" ht="13.5">
      <c r="A131">
        <v>1.24</v>
      </c>
      <c r="B131">
        <f t="shared" si="10"/>
        <v>0.32479628443877623</v>
      </c>
      <c r="C131">
        <f t="shared" si="11"/>
        <v>0.945783999449539</v>
      </c>
      <c r="D131">
        <f t="shared" si="12"/>
        <v>0.32479628443877623</v>
      </c>
      <c r="E131">
        <f>IF('軌道図'!$C$3="","",D131-$F$2)</f>
      </c>
      <c r="F131">
        <f>IF('軌道図'!$C$3="","",$B$2*$F$5*C131)</f>
      </c>
      <c r="H131">
        <f t="shared" si="13"/>
        <v>0.32479628443877623</v>
      </c>
      <c r="I131">
        <f t="shared" si="14"/>
        <v>0.945783999449539</v>
      </c>
      <c r="J131">
        <f t="shared" si="15"/>
        <v>0.12572864170625028</v>
      </c>
      <c r="K131">
        <f t="shared" si="16"/>
        <v>0.046140881706250275</v>
      </c>
      <c r="L131">
        <f t="shared" si="17"/>
        <v>0.3582913894088298</v>
      </c>
      <c r="M131">
        <f t="shared" si="18"/>
        <v>0.19580474949040882</v>
      </c>
      <c r="N131">
        <f t="shared" si="19"/>
        <v>0.30358228005952215</v>
      </c>
      <c r="Y131" s="155"/>
    </row>
    <row r="132" spans="1:25" ht="13.5">
      <c r="A132">
        <v>1.25</v>
      </c>
      <c r="B132">
        <f t="shared" si="10"/>
        <v>0.3153223623952687</v>
      </c>
      <c r="C132">
        <f t="shared" si="11"/>
        <v>0.9489846193555862</v>
      </c>
      <c r="D132">
        <f t="shared" si="12"/>
        <v>0.3153223623952687</v>
      </c>
      <c r="E132">
        <f>IF('軌道図'!$C$3="","",D132-$F$2)</f>
      </c>
      <c r="F132">
        <f>IF('軌道図'!$C$3="","",$B$2*$F$5*C132)</f>
      </c>
      <c r="H132">
        <f t="shared" si="13"/>
        <v>0.3153223623952687</v>
      </c>
      <c r="I132">
        <f t="shared" si="14"/>
        <v>0.9489846193555862</v>
      </c>
      <c r="J132">
        <f t="shared" si="15"/>
        <v>0.1220612864832085</v>
      </c>
      <c r="K132">
        <f t="shared" si="16"/>
        <v>0.0424735264832085</v>
      </c>
      <c r="L132">
        <f t="shared" si="17"/>
        <v>0.35950388037270176</v>
      </c>
      <c r="M132">
        <f t="shared" si="18"/>
        <v>0.19301584919203332</v>
      </c>
      <c r="N132">
        <f t="shared" si="19"/>
        <v>0.30625466921441036</v>
      </c>
      <c r="Y132" s="155"/>
    </row>
    <row r="133" spans="1:25" ht="13.5">
      <c r="A133">
        <v>1.26</v>
      </c>
      <c r="B133">
        <f t="shared" si="10"/>
        <v>0.30581690837828934</v>
      </c>
      <c r="C133">
        <f t="shared" si="11"/>
        <v>0.9520903415905158</v>
      </c>
      <c r="D133">
        <f t="shared" si="12"/>
        <v>0.30581690837828934</v>
      </c>
      <c r="E133">
        <f>IF('軌道図'!$C$3="","",D133-$F$2)</f>
      </c>
      <c r="F133">
        <f>IF('軌道図'!$C$3="","",$B$2*$F$5*C133)</f>
      </c>
      <c r="H133">
        <f t="shared" si="13"/>
        <v>0.30581690837828934</v>
      </c>
      <c r="I133">
        <f t="shared" si="14"/>
        <v>0.9520903415905158</v>
      </c>
      <c r="J133">
        <f t="shared" si="15"/>
        <v>0.1183817252332358</v>
      </c>
      <c r="K133">
        <f t="shared" si="16"/>
        <v>0.03879396523323579</v>
      </c>
      <c r="L133">
        <f t="shared" si="17"/>
        <v>0.36068042124812194</v>
      </c>
      <c r="M133">
        <f t="shared" si="18"/>
        <v>0.1902004630426177</v>
      </c>
      <c r="N133">
        <f t="shared" si="19"/>
        <v>0.30889985734638015</v>
      </c>
      <c r="Y133" s="155"/>
    </row>
    <row r="134" spans="1:25" ht="13.5">
      <c r="A134">
        <v>1.27</v>
      </c>
      <c r="B134">
        <f t="shared" si="10"/>
        <v>0.29628087292531874</v>
      </c>
      <c r="C134">
        <f t="shared" si="11"/>
        <v>0.9551008555846923</v>
      </c>
      <c r="D134">
        <f t="shared" si="12"/>
        <v>0.29628087292531874</v>
      </c>
      <c r="E134">
        <f>IF('軌道図'!$C$3="","",D134-$F$2)</f>
      </c>
      <c r="F134">
        <f>IF('軌道図'!$C$3="","",$B$2*$F$5*C134)</f>
      </c>
      <c r="H134">
        <f t="shared" si="13"/>
        <v>0.29628087292531874</v>
      </c>
      <c r="I134">
        <f t="shared" si="14"/>
        <v>0.9551008555846923</v>
      </c>
      <c r="J134">
        <f t="shared" si="15"/>
        <v>0.11469032590939088</v>
      </c>
      <c r="K134">
        <f t="shared" si="16"/>
        <v>0.03510256590939087</v>
      </c>
      <c r="L134">
        <f t="shared" si="17"/>
        <v>0.3618208943819834</v>
      </c>
      <c r="M134">
        <f t="shared" si="18"/>
        <v>0.1873588725784308</v>
      </c>
      <c r="N134">
        <f t="shared" si="19"/>
        <v>0.3115175799388228</v>
      </c>
      <c r="Y134" s="155"/>
    </row>
    <row r="135" spans="1:25" ht="13.5">
      <c r="A135">
        <v>1.28</v>
      </c>
      <c r="B135">
        <f t="shared" si="10"/>
        <v>0.2867152096319555</v>
      </c>
      <c r="C135">
        <f t="shared" si="11"/>
        <v>0.9580158602892249</v>
      </c>
      <c r="D135">
        <f t="shared" si="12"/>
        <v>0.2867152096319555</v>
      </c>
      <c r="E135">
        <f>IF('軌道図'!$C$3="","",D135-$F$2)</f>
      </c>
      <c r="F135">
        <f>IF('軌道図'!$C$3="","",$B$2*$F$5*C135)</f>
      </c>
      <c r="H135">
        <f t="shared" si="13"/>
        <v>0.2867152096319555</v>
      </c>
      <c r="I135">
        <f t="shared" si="14"/>
        <v>0.9580158602892249</v>
      </c>
      <c r="J135">
        <f t="shared" si="15"/>
        <v>0.11098745764852998</v>
      </c>
      <c r="K135">
        <f t="shared" si="16"/>
        <v>0.03139969764852997</v>
      </c>
      <c r="L135">
        <f t="shared" si="17"/>
        <v>0.36292518572792304</v>
      </c>
      <c r="M135">
        <f t="shared" si="18"/>
        <v>0.18449136195615098</v>
      </c>
      <c r="N135">
        <f t="shared" si="19"/>
        <v>0.31410757522166033</v>
      </c>
      <c r="Y135" s="155"/>
    </row>
    <row r="136" spans="1:25" ht="13.5">
      <c r="A136">
        <v>1.29</v>
      </c>
      <c r="B136">
        <f aca="true" t="shared" si="20" ref="B136:B199">COS(A136)</f>
        <v>0.2771208750565576</v>
      </c>
      <c r="C136">
        <f aca="true" t="shared" si="21" ref="C136:C199">SIN(A136)</f>
        <v>0.9608350642060727</v>
      </c>
      <c r="D136">
        <f aca="true" t="shared" si="22" ref="D136:D199">$B$2*B136</f>
        <v>0.2771208750565576</v>
      </c>
      <c r="E136">
        <f>IF('軌道図'!$C$3="","",D136-$F$2)</f>
      </c>
      <c r="F136">
        <f>IF('軌道図'!$C$3="","",$B$2*$F$5*C136)</f>
      </c>
      <c r="H136">
        <f aca="true" t="shared" si="23" ref="H136:H199">COS(A136)</f>
        <v>0.2771208750565576</v>
      </c>
      <c r="I136">
        <f aca="true" t="shared" si="24" ref="I136:I199">SIN(A136)</f>
        <v>0.9608350642060727</v>
      </c>
      <c r="J136">
        <f aca="true" t="shared" si="25" ref="J136:J199">$I$2*H136</f>
        <v>0.10727349073439343</v>
      </c>
      <c r="K136">
        <f aca="true" t="shared" si="26" ref="K136:K199">J136-$I$2*$L$2</f>
        <v>0.027685730734393427</v>
      </c>
      <c r="L136">
        <f aca="true" t="shared" si="27" ref="L136:L199">$I$2*$L$5*I136</f>
        <v>0.3639931848577265</v>
      </c>
      <c r="M136">
        <f aca="true" t="shared" si="28" ref="M136:M199">K136*$U$5-L136*$U$4</f>
        <v>0.18159821792445097</v>
      </c>
      <c r="N136">
        <f aca="true" t="shared" si="29" ref="N136:N199">K136*$U$4+L136*$U$5</f>
        <v>0.3166695841975229</v>
      </c>
      <c r="Y136" s="155"/>
    </row>
    <row r="137" spans="1:25" ht="13.5">
      <c r="A137">
        <v>1.3</v>
      </c>
      <c r="B137">
        <f t="shared" si="20"/>
        <v>0.26749882862458735</v>
      </c>
      <c r="C137">
        <f t="shared" si="21"/>
        <v>0.963558185417193</v>
      </c>
      <c r="D137">
        <f t="shared" si="22"/>
        <v>0.26749882862458735</v>
      </c>
      <c r="E137">
        <f>IF('軌道図'!$C$3="","",D137-$F$2)</f>
      </c>
      <c r="F137">
        <f>IF('軌道図'!$C$3="","",$B$2*$F$5*C137)</f>
      </c>
      <c r="H137">
        <f t="shared" si="23"/>
        <v>0.26749882862458735</v>
      </c>
      <c r="I137">
        <f t="shared" si="24"/>
        <v>0.963558185417193</v>
      </c>
      <c r="J137">
        <f t="shared" si="25"/>
        <v>0.10354879656057776</v>
      </c>
      <c r="K137">
        <f t="shared" si="26"/>
        <v>0.023961036560577756</v>
      </c>
      <c r="L137">
        <f t="shared" si="27"/>
        <v>0.3650247849723709</v>
      </c>
      <c r="M137">
        <f t="shared" si="28"/>
        <v>0.17867972979532293</v>
      </c>
      <c r="N137">
        <f t="shared" si="29"/>
        <v>0.31920335066764777</v>
      </c>
      <c r="Y137" s="155"/>
    </row>
    <row r="138" spans="1:25" ht="13.5">
      <c r="A138">
        <v>1.31</v>
      </c>
      <c r="B138">
        <f t="shared" si="20"/>
        <v>0.25785003253266964</v>
      </c>
      <c r="C138">
        <f t="shared" si="21"/>
        <v>0.966184951612734</v>
      </c>
      <c r="D138">
        <f t="shared" si="22"/>
        <v>0.25785003253266964</v>
      </c>
      <c r="E138">
        <f>IF('軌道図'!$C$3="","",D138-$F$2)</f>
      </c>
      <c r="F138">
        <f>IF('軌道図'!$C$3="","",$B$2*$F$5*C138)</f>
      </c>
      <c r="H138">
        <f t="shared" si="23"/>
        <v>0.25785003253266964</v>
      </c>
      <c r="I138">
        <f t="shared" si="24"/>
        <v>0.966184951612734</v>
      </c>
      <c r="J138">
        <f t="shared" si="25"/>
        <v>0.09981374759339641</v>
      </c>
      <c r="K138">
        <f t="shared" si="26"/>
        <v>0.020225987593396402</v>
      </c>
      <c r="L138">
        <f t="shared" si="27"/>
        <v>0.3660198829127043</v>
      </c>
      <c r="M138">
        <f t="shared" si="28"/>
        <v>0.17573618941514768</v>
      </c>
      <c r="N138">
        <f t="shared" si="29"/>
        <v>0.3217086212574996</v>
      </c>
      <c r="Y138" s="155"/>
    </row>
    <row r="139" spans="1:25" ht="13.5">
      <c r="A139">
        <v>1.32</v>
      </c>
      <c r="B139">
        <f t="shared" si="20"/>
        <v>0.2481754516523729</v>
      </c>
      <c r="C139">
        <f t="shared" si="21"/>
        <v>0.9687151001182652</v>
      </c>
      <c r="D139">
        <f t="shared" si="22"/>
        <v>0.2481754516523729</v>
      </c>
      <c r="E139">
        <f>IF('軌道図'!$C$3="","",D139-$F$2)</f>
      </c>
      <c r="F139">
        <f>IF('軌道図'!$C$3="","",$B$2*$F$5*C139)</f>
      </c>
      <c r="H139">
        <f t="shared" si="23"/>
        <v>0.2481754516523729</v>
      </c>
      <c r="I139">
        <f t="shared" si="24"/>
        <v>0.9687151001182652</v>
      </c>
      <c r="J139">
        <f t="shared" si="25"/>
        <v>0.09606871733463355</v>
      </c>
      <c r="K139">
        <f t="shared" si="26"/>
        <v>0.016480957334633548</v>
      </c>
      <c r="L139">
        <f t="shared" si="27"/>
        <v>0.36697837916976206</v>
      </c>
      <c r="M139">
        <f t="shared" si="28"/>
        <v>0.17276789113551042</v>
      </c>
      <c r="N139">
        <f t="shared" si="29"/>
        <v>0.324185145442107</v>
      </c>
      <c r="Y139" s="155"/>
    </row>
    <row r="140" spans="1:25" ht="13.5">
      <c r="A140">
        <v>1.33</v>
      </c>
      <c r="B140">
        <f t="shared" si="20"/>
        <v>0.23847605343372313</v>
      </c>
      <c r="C140">
        <f t="shared" si="21"/>
        <v>0.9711483779210446</v>
      </c>
      <c r="D140">
        <f t="shared" si="22"/>
        <v>0.23847605343372313</v>
      </c>
      <c r="E140">
        <f>IF('軌道図'!$C$3="","",D140-$F$2)</f>
      </c>
      <c r="F140">
        <f>IF('軌道図'!$C$3="","",$B$2*$F$5*C140)</f>
      </c>
      <c r="H140">
        <f t="shared" si="23"/>
        <v>0.23847605343372313</v>
      </c>
      <c r="I140">
        <f t="shared" si="24"/>
        <v>0.9711483779210446</v>
      </c>
      <c r="J140">
        <f t="shared" si="25"/>
        <v>0.09231408028419423</v>
      </c>
      <c r="K140">
        <f t="shared" si="26"/>
        <v>0.012726320284194223</v>
      </c>
      <c r="L140">
        <f t="shared" si="27"/>
        <v>0.3679001778947171</v>
      </c>
      <c r="M140">
        <f t="shared" si="28"/>
        <v>0.1697751317837654</v>
      </c>
      <c r="N140">
        <f t="shared" si="29"/>
        <v>0.3266326755711153</v>
      </c>
      <c r="Y140" s="155"/>
    </row>
    <row r="141" spans="1:25" ht="13.5">
      <c r="A141">
        <v>1.34</v>
      </c>
      <c r="B141">
        <f t="shared" si="20"/>
        <v>0.22875280780845939</v>
      </c>
      <c r="C141">
        <f t="shared" si="21"/>
        <v>0.9734845416953194</v>
      </c>
      <c r="D141">
        <f t="shared" si="22"/>
        <v>0.22875280780845939</v>
      </c>
      <c r="E141">
        <f>IF('軌道図'!$C$3="","",D141-$F$2)</f>
      </c>
      <c r="F141">
        <f>IF('軌道図'!$C$3="","",$B$2*$F$5*C141)</f>
      </c>
      <c r="H141">
        <f t="shared" si="23"/>
        <v>0.22875280780845939</v>
      </c>
      <c r="I141">
        <f t="shared" si="24"/>
        <v>0.9734845416953194</v>
      </c>
      <c r="J141">
        <f t="shared" si="25"/>
        <v>0.08855021190265462</v>
      </c>
      <c r="K141">
        <f t="shared" si="26"/>
        <v>0.008962451902654614</v>
      </c>
      <c r="L141">
        <f t="shared" si="27"/>
        <v>0.3687851869084651</v>
      </c>
      <c r="M141">
        <f t="shared" si="28"/>
        <v>0.16675821063335394</v>
      </c>
      <c r="N141">
        <f t="shared" si="29"/>
        <v>0.3290509668935512</v>
      </c>
      <c r="Y141" s="155"/>
    </row>
    <row r="142" spans="1:25" ht="13.5">
      <c r="A142">
        <v>1.35</v>
      </c>
      <c r="B142">
        <f t="shared" si="20"/>
        <v>0.2190066870930415</v>
      </c>
      <c r="C142">
        <f t="shared" si="21"/>
        <v>0.9757233578266591</v>
      </c>
      <c r="D142">
        <f t="shared" si="22"/>
        <v>0.2190066870930415</v>
      </c>
      <c r="E142">
        <f>IF('軌道図'!$C$3="","",D142-$F$2)</f>
      </c>
      <c r="F142">
        <f>IF('軌道図'!$C$3="","",$B$2*$F$5*C142)</f>
      </c>
      <c r="H142">
        <f t="shared" si="23"/>
        <v>0.2190066870930415</v>
      </c>
      <c r="I142">
        <f t="shared" si="24"/>
        <v>0.9757233578266591</v>
      </c>
      <c r="J142">
        <f t="shared" si="25"/>
        <v>0.08477748857371636</v>
      </c>
      <c r="K142">
        <f t="shared" si="26"/>
        <v>0.005189728573716357</v>
      </c>
      <c r="L142">
        <f t="shared" si="27"/>
        <v>0.36963331771084224</v>
      </c>
      <c r="M142">
        <f t="shared" si="28"/>
        <v>0.1637174293738769</v>
      </c>
      <c r="N142">
        <f t="shared" si="29"/>
        <v>0.33143977758229765</v>
      </c>
      <c r="Y142" s="155"/>
    </row>
    <row r="143" spans="1:25" ht="13.5">
      <c r="A143">
        <v>1.36</v>
      </c>
      <c r="B143">
        <f t="shared" si="20"/>
        <v>0.20923866589141926</v>
      </c>
      <c r="C143">
        <f t="shared" si="21"/>
        <v>0.9778646024353163</v>
      </c>
      <c r="D143">
        <f t="shared" si="22"/>
        <v>0.20923866589141926</v>
      </c>
      <c r="E143">
        <f>IF('軌道図'!$C$3="","",D143-$F$2)</f>
      </c>
      <c r="F143">
        <f>IF('軌道図'!$C$3="","",$B$2*$F$5*C143)</f>
      </c>
      <c r="H143">
        <f t="shared" si="23"/>
        <v>0.20923866589141926</v>
      </c>
      <c r="I143">
        <f t="shared" si="24"/>
        <v>0.9778646024353163</v>
      </c>
      <c r="J143">
        <f t="shared" si="25"/>
        <v>0.08099628756656839</v>
      </c>
      <c r="K143">
        <f t="shared" si="26"/>
        <v>0.0014085275665683822</v>
      </c>
      <c r="L143">
        <f t="shared" si="27"/>
        <v>0.37044448548947506</v>
      </c>
      <c r="M143">
        <f t="shared" si="28"/>
        <v>0.16065309208092632</v>
      </c>
      <c r="N143">
        <f t="shared" si="29"/>
        <v>0.33379886875827647</v>
      </c>
      <c r="Y143" s="155"/>
    </row>
    <row r="144" spans="1:25" ht="13.5">
      <c r="A144">
        <v>1.37</v>
      </c>
      <c r="B144">
        <f t="shared" si="20"/>
        <v>0.19944972099757285</v>
      </c>
      <c r="C144">
        <f t="shared" si="21"/>
        <v>0.9799080613986142</v>
      </c>
      <c r="D144">
        <f t="shared" si="22"/>
        <v>0.19944972099757285</v>
      </c>
      <c r="E144">
        <f>IF('軌道図'!$C$3="","",D144-$F$2)</f>
      </c>
      <c r="F144">
        <f>IF('軌道図'!$C$3="","",$B$2*$F$5*C144)</f>
      </c>
      <c r="H144">
        <f t="shared" si="23"/>
        <v>0.19944972099757285</v>
      </c>
      <c r="I144">
        <f t="shared" si="24"/>
        <v>0.9799080613986142</v>
      </c>
      <c r="J144">
        <f t="shared" si="25"/>
        <v>0.07720698699816045</v>
      </c>
      <c r="K144">
        <f t="shared" si="26"/>
        <v>-0.002380773001839559</v>
      </c>
      <c r="L144">
        <f t="shared" si="27"/>
        <v>0.3712186091282616</v>
      </c>
      <c r="M144">
        <f t="shared" si="28"/>
        <v>0.15756550518567788</v>
      </c>
      <c r="N144">
        <f t="shared" si="29"/>
        <v>0.336128004514336</v>
      </c>
      <c r="Y144" s="155"/>
    </row>
    <row r="145" spans="1:25" ht="13.5">
      <c r="A145">
        <v>1.38</v>
      </c>
      <c r="B145">
        <f t="shared" si="20"/>
        <v>0.18964083129783446</v>
      </c>
      <c r="C145">
        <f t="shared" si="21"/>
        <v>0.9818535303723597</v>
      </c>
      <c r="D145">
        <f t="shared" si="22"/>
        <v>0.18964083129783446</v>
      </c>
      <c r="E145">
        <f>IF('軌道図'!$C$3="","",D145-$F$2)</f>
      </c>
      <c r="F145">
        <f>IF('軌道図'!$C$3="","",$B$2*$F$5*C145)</f>
      </c>
      <c r="H145">
        <f t="shared" si="23"/>
        <v>0.18964083129783446</v>
      </c>
      <c r="I145">
        <f t="shared" si="24"/>
        <v>0.9818535303723597</v>
      </c>
      <c r="J145">
        <f t="shared" si="25"/>
        <v>0.07340996579539172</v>
      </c>
      <c r="K145">
        <f t="shared" si="26"/>
        <v>-0.006177794204608289</v>
      </c>
      <c r="L145">
        <f t="shared" si="27"/>
        <v>0.37195561121548315</v>
      </c>
      <c r="M145">
        <f t="shared" si="28"/>
        <v>0.1544549774442482</v>
      </c>
      <c r="N145">
        <f t="shared" si="29"/>
        <v>0.3384269519388415</v>
      </c>
      <c r="Y145" s="155"/>
    </row>
    <row r="146" spans="1:25" ht="13.5">
      <c r="A146">
        <v>1.39</v>
      </c>
      <c r="B146">
        <f t="shared" si="20"/>
        <v>0.17981297767299959</v>
      </c>
      <c r="C146">
        <f t="shared" si="21"/>
        <v>0.9837008148112766</v>
      </c>
      <c r="D146">
        <f t="shared" si="22"/>
        <v>0.17981297767299959</v>
      </c>
      <c r="E146">
        <f>IF('軌道図'!$C$3="","",D146-$F$2)</f>
      </c>
      <c r="F146">
        <f>IF('軌道図'!$C$3="","",$B$2*$F$5*C146)</f>
      </c>
      <c r="H146">
        <f t="shared" si="23"/>
        <v>0.17981297767299959</v>
      </c>
      <c r="I146">
        <f t="shared" si="24"/>
        <v>0.9837008148112766</v>
      </c>
      <c r="J146">
        <f t="shared" si="25"/>
        <v>0.06960560365721814</v>
      </c>
      <c r="K146">
        <f t="shared" si="26"/>
        <v>-0.009982156342781864</v>
      </c>
      <c r="L146">
        <f t="shared" si="27"/>
        <v>0.3726554180515451</v>
      </c>
      <c r="M146">
        <f t="shared" si="28"/>
        <v>0.15132181990681914</v>
      </c>
      <c r="N146">
        <f t="shared" si="29"/>
        <v>0.34069548113896636</v>
      </c>
      <c r="Y146" s="155"/>
    </row>
    <row r="147" spans="1:25" ht="13.5">
      <c r="A147">
        <v>1.4</v>
      </c>
      <c r="B147">
        <f t="shared" si="20"/>
        <v>0.16996714290024104</v>
      </c>
      <c r="C147">
        <f t="shared" si="21"/>
        <v>0.9854497299884601</v>
      </c>
      <c r="D147">
        <f t="shared" si="22"/>
        <v>0.16996714290024104</v>
      </c>
      <c r="E147">
        <f>IF('軌道図'!$C$3="","",D147-$F$2)</f>
      </c>
      <c r="F147">
        <f>IF('軌道図'!$C$3="","",$B$2*$F$5*C147)</f>
      </c>
      <c r="H147">
        <f t="shared" si="23"/>
        <v>0.16996714290024104</v>
      </c>
      <c r="I147">
        <f t="shared" si="24"/>
        <v>0.9854497299884601</v>
      </c>
      <c r="J147">
        <f t="shared" si="25"/>
        <v>0.0657942810166833</v>
      </c>
      <c r="K147">
        <f t="shared" si="26"/>
        <v>-0.013793478983316704</v>
      </c>
      <c r="L147">
        <f t="shared" si="27"/>
        <v>0.37331795965634706</v>
      </c>
      <c r="M147">
        <f t="shared" si="28"/>
        <v>0.14816634588653357</v>
      </c>
      <c r="N147">
        <f t="shared" si="29"/>
        <v>0.342933365263681</v>
      </c>
      <c r="Y147" s="155"/>
    </row>
    <row r="148" spans="1:25" ht="13.5">
      <c r="A148">
        <v>1.41</v>
      </c>
      <c r="B148">
        <f t="shared" si="20"/>
        <v>0.16010431155483126</v>
      </c>
      <c r="C148">
        <f t="shared" si="21"/>
        <v>0.9871001010138504</v>
      </c>
      <c r="D148">
        <f t="shared" si="22"/>
        <v>0.16010431155483126</v>
      </c>
      <c r="E148">
        <f>IF('軌道図'!$C$3="","",D148-$F$2)</f>
      </c>
      <c r="F148">
        <f>IF('軌道図'!$C$3="","",$B$2*$F$5*C148)</f>
      </c>
      <c r="H148">
        <f t="shared" si="23"/>
        <v>0.16010431155483126</v>
      </c>
      <c r="I148">
        <f t="shared" si="24"/>
        <v>0.9871001010138504</v>
      </c>
      <c r="J148">
        <f t="shared" si="25"/>
        <v>0.061976379002875184</v>
      </c>
      <c r="K148">
        <f t="shared" si="26"/>
        <v>-0.017611380997124823</v>
      </c>
      <c r="L148">
        <f t="shared" si="27"/>
        <v>0.37394316977628067</v>
      </c>
      <c r="M148">
        <f t="shared" si="28"/>
        <v>0.14498887092816404</v>
      </c>
      <c r="N148">
        <f t="shared" si="29"/>
        <v>0.34514038052643786</v>
      </c>
      <c r="Y148" s="155"/>
    </row>
    <row r="149" spans="1:25" ht="13.5">
      <c r="A149">
        <v>1.42</v>
      </c>
      <c r="B149">
        <f t="shared" si="20"/>
        <v>0.15022546991168584</v>
      </c>
      <c r="C149">
        <f t="shared" si="21"/>
        <v>0.9886517628517197</v>
      </c>
      <c r="D149">
        <f t="shared" si="22"/>
        <v>0.15022546991168584</v>
      </c>
      <c r="E149">
        <f>IF('軌道図'!$C$3="","",D149-$F$2)</f>
      </c>
      <c r="F149">
        <f>IF('軌道図'!$C$3="","",$B$2*$F$5*C149)</f>
      </c>
      <c r="H149">
        <f t="shared" si="23"/>
        <v>0.15022546991168584</v>
      </c>
      <c r="I149">
        <f t="shared" si="24"/>
        <v>0.9886517628517197</v>
      </c>
      <c r="J149">
        <f t="shared" si="25"/>
        <v>0.05815227940281359</v>
      </c>
      <c r="K149">
        <f t="shared" si="26"/>
        <v>-0.021435480597186418</v>
      </c>
      <c r="L149">
        <f t="shared" si="27"/>
        <v>0.3745309858908549</v>
      </c>
      <c r="M149">
        <f t="shared" si="28"/>
        <v>0.14178971277655836</v>
      </c>
      <c r="N149">
        <f t="shared" si="29"/>
        <v>0.34731630622754983</v>
      </c>
      <c r="Y149" s="155"/>
    </row>
    <row r="150" spans="1:25" ht="13.5">
      <c r="A150">
        <v>1.43</v>
      </c>
      <c r="B150">
        <f t="shared" si="20"/>
        <v>0.14033160584673673</v>
      </c>
      <c r="C150">
        <f t="shared" si="21"/>
        <v>0.9901045603371778</v>
      </c>
      <c r="D150">
        <f t="shared" si="22"/>
        <v>0.14033160584673673</v>
      </c>
      <c r="E150">
        <f>IF('軌道図'!$C$3="","",D150-$F$2)</f>
      </c>
      <c r="F150">
        <f>IF('軌道図'!$C$3="","",$B$2*$F$5*C150)</f>
      </c>
      <c r="H150">
        <f t="shared" si="23"/>
        <v>0.14033160584673673</v>
      </c>
      <c r="I150">
        <f t="shared" si="24"/>
        <v>0.9901045603371778</v>
      </c>
      <c r="J150">
        <f t="shared" si="25"/>
        <v>0.05432236462327179</v>
      </c>
      <c r="K150">
        <f t="shared" si="26"/>
        <v>-0.025265395376728214</v>
      </c>
      <c r="L150">
        <f t="shared" si="27"/>
        <v>0.37508134921894815</v>
      </c>
      <c r="M150">
        <f t="shared" si="28"/>
        <v>0.13856919134486587</v>
      </c>
      <c r="N150">
        <f t="shared" si="29"/>
        <v>0.34946092477626</v>
      </c>
      <c r="Y150" s="155"/>
    </row>
    <row r="151" spans="1:25" ht="13.5">
      <c r="A151">
        <v>1.44</v>
      </c>
      <c r="B151">
        <f t="shared" si="20"/>
        <v>0.13042370873814554</v>
      </c>
      <c r="C151">
        <f t="shared" si="21"/>
        <v>0.9914583481916864</v>
      </c>
      <c r="D151">
        <f t="shared" si="22"/>
        <v>0.13042370873814554</v>
      </c>
      <c r="E151">
        <f>IF('軌道図'!$C$3="","",D151-$F$2)</f>
      </c>
      <c r="F151">
        <f>IF('軌道図'!$C$3="","",$B$2*$F$5*C151)</f>
      </c>
      <c r="H151">
        <f t="shared" si="23"/>
        <v>0.13042370873814554</v>
      </c>
      <c r="I151">
        <f t="shared" si="24"/>
        <v>0.9914583481916864</v>
      </c>
      <c r="J151">
        <f t="shared" si="25"/>
        <v>0.05048701765253614</v>
      </c>
      <c r="K151">
        <f t="shared" si="26"/>
        <v>-0.02910074234746387</v>
      </c>
      <c r="L151">
        <f t="shared" si="27"/>
        <v>0.37559420472468624</v>
      </c>
      <c r="M151">
        <f t="shared" si="28"/>
        <v>0.1353276286825459</v>
      </c>
      <c r="N151">
        <f t="shared" si="29"/>
        <v>0.3515740217125008</v>
      </c>
      <c r="Y151" s="155"/>
    </row>
    <row r="152" spans="1:25" ht="13.5">
      <c r="A152">
        <v>1.45</v>
      </c>
      <c r="B152">
        <f t="shared" si="20"/>
        <v>0.12050276936736662</v>
      </c>
      <c r="C152">
        <f t="shared" si="21"/>
        <v>0.9927129910375885</v>
      </c>
      <c r="D152">
        <f t="shared" si="22"/>
        <v>0.12050276936736662</v>
      </c>
      <c r="E152">
        <f>IF('軌道図'!$C$3="","",D152-$F$2)</f>
      </c>
      <c r="F152">
        <f>IF('軌道図'!$C$3="","",$B$2*$F$5*C152)</f>
      </c>
      <c r="H152">
        <f t="shared" si="23"/>
        <v>0.12050276936736662</v>
      </c>
      <c r="I152">
        <f t="shared" si="24"/>
        <v>0.9927129910375885</v>
      </c>
      <c r="J152">
        <f t="shared" si="25"/>
        <v>0.04664662202210762</v>
      </c>
      <c r="K152">
        <f t="shared" si="26"/>
        <v>-0.03294113797789239</v>
      </c>
      <c r="L152">
        <f t="shared" si="27"/>
        <v>0.376069501122946</v>
      </c>
      <c r="M152">
        <f t="shared" si="28"/>
        <v>0.1320653489431634</v>
      </c>
      <c r="N152">
        <f t="shared" si="29"/>
        <v>0.3536553857283394</v>
      </c>
      <c r="Y152" s="155"/>
    </row>
    <row r="153" spans="1:25" ht="13.5">
      <c r="A153">
        <v>1.46</v>
      </c>
      <c r="B153">
        <f t="shared" si="20"/>
        <v>0.11056977982006959</v>
      </c>
      <c r="C153">
        <f t="shared" si="21"/>
        <v>0.9938683634116449</v>
      </c>
      <c r="D153">
        <f t="shared" si="22"/>
        <v>0.11056977982006959</v>
      </c>
      <c r="E153">
        <f>IF('軌道図'!$C$3="","",D153-$F$2)</f>
      </c>
      <c r="F153">
        <f>IF('軌道図'!$C$3="","",$B$2*$F$5*C153)</f>
      </c>
      <c r="H153">
        <f t="shared" si="23"/>
        <v>0.11056977982006959</v>
      </c>
      <c r="I153">
        <f t="shared" si="24"/>
        <v>0.9938683634116449</v>
      </c>
      <c r="J153">
        <f t="shared" si="25"/>
        <v>0.042801561768348935</v>
      </c>
      <c r="K153">
        <f t="shared" si="26"/>
        <v>-0.03678619823165107</v>
      </c>
      <c r="L153">
        <f t="shared" si="27"/>
        <v>0.37650719088448376</v>
      </c>
      <c r="M153">
        <f t="shared" si="28"/>
        <v>0.12878267835197382</v>
      </c>
      <c r="N153">
        <f t="shared" si="29"/>
        <v>0.35570480868910875</v>
      </c>
      <c r="Y153" s="155"/>
    </row>
    <row r="154" spans="1:25" ht="13.5">
      <c r="A154">
        <v>1.47</v>
      </c>
      <c r="B154">
        <f t="shared" si="20"/>
        <v>0.10062573338693173</v>
      </c>
      <c r="C154">
        <f t="shared" si="21"/>
        <v>0.9949243497775809</v>
      </c>
      <c r="D154">
        <f t="shared" si="22"/>
        <v>0.10062573338693173</v>
      </c>
      <c r="E154">
        <f>IF('軌道図'!$C$3="","",D154-$F$2)</f>
      </c>
      <c r="F154">
        <f>IF('軌道図'!$C$3="","",$B$2*$F$5*C154)</f>
      </c>
      <c r="H154">
        <f t="shared" si="23"/>
        <v>0.10062573338693173</v>
      </c>
      <c r="I154">
        <f t="shared" si="24"/>
        <v>0.9949243497775809</v>
      </c>
      <c r="J154">
        <f t="shared" si="25"/>
        <v>0.03895222139408128</v>
      </c>
      <c r="K154">
        <f t="shared" si="26"/>
        <v>-0.04063553860591873</v>
      </c>
      <c r="L154">
        <f t="shared" si="27"/>
        <v>0.3769072302406879</v>
      </c>
      <c r="M154">
        <f t="shared" si="28"/>
        <v>0.12547994517330063</v>
      </c>
      <c r="N154">
        <f t="shared" si="29"/>
        <v>0.35772208565422053</v>
      </c>
      <c r="Y154" s="155"/>
    </row>
    <row r="155" spans="1:25" ht="13.5">
      <c r="A155">
        <v>1.48</v>
      </c>
      <c r="B155">
        <f t="shared" si="20"/>
        <v>0.09067162446430968</v>
      </c>
      <c r="C155">
        <f t="shared" si="21"/>
        <v>0.99588084453764</v>
      </c>
      <c r="D155">
        <f t="shared" si="22"/>
        <v>0.09067162446430968</v>
      </c>
      <c r="E155">
        <f>IF('軌道図'!$C$3="","",D155-$F$2)</f>
      </c>
      <c r="F155">
        <f>IF('軌道図'!$C$3="","",$B$2*$F$5*C155)</f>
      </c>
      <c r="H155">
        <f t="shared" si="23"/>
        <v>0.09067162446430968</v>
      </c>
      <c r="I155">
        <f t="shared" si="24"/>
        <v>0.99588084453764</v>
      </c>
      <c r="J155">
        <f t="shared" si="25"/>
        <v>0.03509898583013428</v>
      </c>
      <c r="K155">
        <f t="shared" si="26"/>
        <v>-0.04448877416986573</v>
      </c>
      <c r="L155">
        <f t="shared" si="27"/>
        <v>0.37726957918795634</v>
      </c>
      <c r="M155">
        <f t="shared" si="28"/>
        <v>0.12215747967770949</v>
      </c>
      <c r="N155">
        <f t="shared" si="29"/>
        <v>0.3597070148976594</v>
      </c>
      <c r="Y155" s="155"/>
    </row>
    <row r="156" spans="1:25" ht="13.5">
      <c r="A156">
        <v>1.49</v>
      </c>
      <c r="B156">
        <f t="shared" si="20"/>
        <v>0.08070844845480063</v>
      </c>
      <c r="C156">
        <f t="shared" si="21"/>
        <v>0.9967377520431434</v>
      </c>
      <c r="D156">
        <f t="shared" si="22"/>
        <v>0.08070844845480063</v>
      </c>
      <c r="E156">
        <f>IF('軌道図'!$C$3="","",D156-$F$2)</f>
      </c>
      <c r="F156">
        <f>IF('軌道図'!$C$3="","",$B$2*$F$5*C156)</f>
      </c>
      <c r="H156">
        <f t="shared" si="23"/>
        <v>0.08070844845480063</v>
      </c>
      <c r="I156">
        <f t="shared" si="24"/>
        <v>0.9967377520431434</v>
      </c>
      <c r="J156">
        <f t="shared" si="25"/>
        <v>0.031242240396853325</v>
      </c>
      <c r="K156">
        <f t="shared" si="26"/>
        <v>-0.04834551960314668</v>
      </c>
      <c r="L156">
        <f t="shared" si="27"/>
        <v>0.37759420149169626</v>
      </c>
      <c r="M156">
        <f t="shared" si="28"/>
        <v>0.11881561410898123</v>
      </c>
      <c r="N156">
        <f t="shared" si="29"/>
        <v>0.3616593979281551</v>
      </c>
      <c r="Y156" s="155"/>
    </row>
    <row r="157" spans="1:25" ht="13.5">
      <c r="A157">
        <v>1.5</v>
      </c>
      <c r="B157">
        <f t="shared" si="20"/>
        <v>0.0707372016677029</v>
      </c>
      <c r="C157">
        <f t="shared" si="21"/>
        <v>0.9974949866040544</v>
      </c>
      <c r="D157">
        <f t="shared" si="22"/>
        <v>0.0707372016677029</v>
      </c>
      <c r="E157">
        <f>IF('軌道図'!$C$3="","",D157-$F$2)</f>
      </c>
      <c r="F157">
        <f>IF('軌道図'!$C$3="","",$B$2*$F$5*C157)</f>
      </c>
      <c r="H157">
        <f t="shared" si="23"/>
        <v>0.0707372016677029</v>
      </c>
      <c r="I157">
        <f t="shared" si="24"/>
        <v>0.9974949866040544</v>
      </c>
      <c r="J157">
        <f t="shared" si="25"/>
        <v>0.027382370765567796</v>
      </c>
      <c r="K157">
        <f t="shared" si="26"/>
        <v>-0.052205389234432215</v>
      </c>
      <c r="L157">
        <f t="shared" si="27"/>
        <v>0.37788106468994775</v>
      </c>
      <c r="M157">
        <f t="shared" si="28"/>
        <v>0.1154546826508878</v>
      </c>
      <c r="N157">
        <f t="shared" si="29"/>
        <v>0.3635790395090314</v>
      </c>
      <c r="Y157" s="155"/>
    </row>
    <row r="158" spans="1:25" ht="13.5">
      <c r="A158">
        <v>1.51</v>
      </c>
      <c r="B158">
        <f t="shared" si="20"/>
        <v>0.0607588812193859</v>
      </c>
      <c r="C158">
        <f t="shared" si="21"/>
        <v>0.9981524724975481</v>
      </c>
      <c r="D158">
        <f t="shared" si="22"/>
        <v>0.0607588812193859</v>
      </c>
      <c r="E158">
        <f>IF('軌道図'!$C$3="","",D158-$F$2)</f>
      </c>
      <c r="F158">
        <f>IF('軌道図'!$C$3="","",$B$2*$F$5*C158)</f>
      </c>
      <c r="H158">
        <f t="shared" si="23"/>
        <v>0.0607588812193859</v>
      </c>
      <c r="I158">
        <f t="shared" si="24"/>
        <v>0.9981524724975481</v>
      </c>
      <c r="J158">
        <f t="shared" si="25"/>
        <v>0.023519762920024282</v>
      </c>
      <c r="K158">
        <f t="shared" si="26"/>
        <v>-0.05606799707997573</v>
      </c>
      <c r="L158">
        <f t="shared" si="27"/>
        <v>0.3781301400966301</v>
      </c>
      <c r="M158">
        <f t="shared" si="28"/>
        <v>0.11207502139377433</v>
      </c>
      <c r="N158">
        <f t="shared" si="29"/>
        <v>0.3654657476777301</v>
      </c>
      <c r="Y158" s="155"/>
    </row>
    <row r="159" spans="1:25" ht="13.5">
      <c r="A159">
        <v>1.52</v>
      </c>
      <c r="B159">
        <f t="shared" si="20"/>
        <v>0.05077448493357918</v>
      </c>
      <c r="C159">
        <f t="shared" si="21"/>
        <v>0.998710143975583</v>
      </c>
      <c r="D159">
        <f t="shared" si="22"/>
        <v>0.05077448493357918</v>
      </c>
      <c r="E159">
        <f>IF('軌道図'!$C$3="","",D159-$F$2)</f>
      </c>
      <c r="F159">
        <f>IF('軌道図'!$C$3="","",$B$2*$F$5*C159)</f>
      </c>
      <c r="H159">
        <f t="shared" si="23"/>
        <v>0.05077448493357918</v>
      </c>
      <c r="I159">
        <f t="shared" si="24"/>
        <v>0.998710143975583</v>
      </c>
      <c r="J159">
        <f t="shared" si="25"/>
        <v>0.0196548031177885</v>
      </c>
      <c r="K159">
        <f t="shared" si="26"/>
        <v>-0.05993295688221151</v>
      </c>
      <c r="L159">
        <f t="shared" si="27"/>
        <v>0.3783414028044102</v>
      </c>
      <c r="M159">
        <f t="shared" si="28"/>
        <v>0.10867696830095011</v>
      </c>
      <c r="N159">
        <f t="shared" si="29"/>
        <v>0.36731933376500653</v>
      </c>
      <c r="Y159" s="155"/>
    </row>
    <row r="160" spans="1:25" ht="13.5">
      <c r="A160">
        <v>1.53</v>
      </c>
      <c r="B160">
        <f t="shared" si="20"/>
        <v>0.040785011241591035</v>
      </c>
      <c r="C160">
        <f t="shared" si="21"/>
        <v>0.999167945271476</v>
      </c>
      <c r="D160">
        <f t="shared" si="22"/>
        <v>0.040785011241591035</v>
      </c>
      <c r="E160">
        <f>IF('軌道図'!$C$3="","",D160-$F$2)</f>
      </c>
      <c r="F160">
        <f>IF('軌道図'!$C$3="","",$B$2*$F$5*C160)</f>
      </c>
      <c r="H160">
        <f t="shared" si="23"/>
        <v>0.040785011241591035</v>
      </c>
      <c r="I160">
        <f t="shared" si="24"/>
        <v>0.999167945271476</v>
      </c>
      <c r="J160">
        <f t="shared" si="25"/>
        <v>0.015787877851619888</v>
      </c>
      <c r="K160">
        <f t="shared" si="26"/>
        <v>-0.06379988214838012</v>
      </c>
      <c r="L160">
        <f t="shared" si="27"/>
        <v>0.3785148316871933</v>
      </c>
      <c r="M160">
        <f t="shared" si="28"/>
        <v>0.1052608631748927</v>
      </c>
      <c r="N160">
        <f t="shared" si="29"/>
        <v>0.36913961241379656</v>
      </c>
      <c r="Y160" s="155"/>
    </row>
    <row r="161" spans="1:25" ht="13.5">
      <c r="A161">
        <v>1.54</v>
      </c>
      <c r="B161">
        <f t="shared" si="20"/>
        <v>0.03079145908246612</v>
      </c>
      <c r="C161">
        <f t="shared" si="21"/>
        <v>0.9995258306054791</v>
      </c>
      <c r="D161">
        <f t="shared" si="22"/>
        <v>0.03079145908246612</v>
      </c>
      <c r="E161">
        <f>IF('軌道図'!$C$3="","",D161-$F$2)</f>
      </c>
      <c r="F161">
        <f>IF('軌道図'!$C$3="","",$B$2*$F$5*C161)</f>
      </c>
      <c r="H161">
        <f t="shared" si="23"/>
        <v>0.03079145908246612</v>
      </c>
      <c r="I161">
        <f t="shared" si="24"/>
        <v>0.9995258306054791</v>
      </c>
      <c r="J161">
        <f t="shared" si="25"/>
        <v>0.011919373810822635</v>
      </c>
      <c r="K161">
        <f t="shared" si="26"/>
        <v>-0.06766838618917737</v>
      </c>
      <c r="L161">
        <f t="shared" si="27"/>
        <v>0.37865040940223565</v>
      </c>
      <c r="M161">
        <f t="shared" si="28"/>
        <v>0.10182704762326802</v>
      </c>
      <c r="N161">
        <f t="shared" si="29"/>
        <v>0.3709264015977523</v>
      </c>
      <c r="Y161" s="155"/>
    </row>
    <row r="162" spans="1:25" ht="13.5">
      <c r="A162">
        <v>1.55</v>
      </c>
      <c r="B162">
        <f t="shared" si="20"/>
        <v>0.020794827803092428</v>
      </c>
      <c r="C162">
        <f t="shared" si="21"/>
        <v>0.999783764189357</v>
      </c>
      <c r="D162">
        <f t="shared" si="22"/>
        <v>0.020794827803092428</v>
      </c>
      <c r="E162">
        <f>IF('軌道図'!$C$3="","",D162-$F$2)</f>
      </c>
      <c r="F162">
        <f>IF('軌道図'!$C$3="","",$B$2*$F$5*C162)</f>
      </c>
      <c r="H162">
        <f t="shared" si="23"/>
        <v>0.020794827803092428</v>
      </c>
      <c r="I162">
        <f t="shared" si="24"/>
        <v>0.999783764189357</v>
      </c>
      <c r="J162">
        <f t="shared" si="25"/>
        <v>0.00804967784257708</v>
      </c>
      <c r="K162">
        <f t="shared" si="26"/>
        <v>-0.07153808215742292</v>
      </c>
      <c r="L162">
        <f t="shared" si="27"/>
        <v>0.37874812239187877</v>
      </c>
      <c r="M162">
        <f t="shared" si="28"/>
        <v>0.09837586502476965</v>
      </c>
      <c r="N162">
        <f t="shared" si="29"/>
        <v>0.3726795226394443</v>
      </c>
      <c r="Y162" s="155"/>
    </row>
    <row r="163" spans="1:25" ht="13.5">
      <c r="A163">
        <v>1.56</v>
      </c>
      <c r="B163">
        <f t="shared" si="20"/>
        <v>0.010796117058267392</v>
      </c>
      <c r="C163">
        <f t="shared" si="21"/>
        <v>0.9999417202299663</v>
      </c>
      <c r="D163">
        <f t="shared" si="22"/>
        <v>0.010796117058267392</v>
      </c>
      <c r="E163">
        <f>IF('軌道図'!$C$3="","",D163-$F$2)</f>
      </c>
      <c r="F163">
        <f>IF('軌道図'!$C$3="","",$B$2*$F$5*C163)</f>
      </c>
      <c r="H163">
        <f t="shared" si="23"/>
        <v>0.010796117058267392</v>
      </c>
      <c r="I163">
        <f t="shared" si="24"/>
        <v>0.9999417202299663</v>
      </c>
      <c r="J163">
        <f t="shared" si="25"/>
        <v>0.004179176913255307</v>
      </c>
      <c r="K163">
        <f t="shared" si="26"/>
        <v>-0.0754085830867447</v>
      </c>
      <c r="L163">
        <f t="shared" si="27"/>
        <v>0.37880796088490504</v>
      </c>
      <c r="M163">
        <f t="shared" si="28"/>
        <v>0.09490766049478154</v>
      </c>
      <c r="N163">
        <f t="shared" si="29"/>
        <v>0.37439880022822924</v>
      </c>
      <c r="Y163" s="155"/>
    </row>
    <row r="164" spans="1:25" ht="13.5">
      <c r="A164">
        <v>1.57</v>
      </c>
      <c r="B164">
        <f t="shared" si="20"/>
        <v>0.0007963267107332633</v>
      </c>
      <c r="C164">
        <f t="shared" si="21"/>
        <v>0.9999996829318346</v>
      </c>
      <c r="D164">
        <f t="shared" si="22"/>
        <v>0.0007963267107332633</v>
      </c>
      <c r="E164">
        <f>IF('軌道図'!$C$3="","",D164-$F$2)</f>
      </c>
      <c r="F164">
        <f>IF('軌道図'!$C$3="","",$B$2*$F$5*C164)</f>
      </c>
      <c r="H164">
        <f t="shared" si="23"/>
        <v>0.0007963267107332633</v>
      </c>
      <c r="I164">
        <f t="shared" si="24"/>
        <v>0.9999996829318346</v>
      </c>
      <c r="J164">
        <f t="shared" si="25"/>
        <v>0.00030825806972484623</v>
      </c>
      <c r="K164">
        <f t="shared" si="26"/>
        <v>-0.07927950193027516</v>
      </c>
      <c r="L164">
        <f t="shared" si="27"/>
        <v>0.37882991889751505</v>
      </c>
      <c r="M164">
        <f t="shared" si="28"/>
        <v>0.09142278085086646</v>
      </c>
      <c r="N164">
        <f t="shared" si="29"/>
        <v>0.376084062437781</v>
      </c>
      <c r="Y164" s="155"/>
    </row>
    <row r="165" spans="1:25" ht="13.5">
      <c r="A165">
        <v>1.58</v>
      </c>
      <c r="B165">
        <f t="shared" si="20"/>
        <v>-0.009203543268808336</v>
      </c>
      <c r="C165">
        <f t="shared" si="21"/>
        <v>0.9999576464987401</v>
      </c>
      <c r="D165">
        <f t="shared" si="22"/>
        <v>-0.009203543268808336</v>
      </c>
      <c r="E165">
        <f>IF('軌道図'!$C$3="","",D165-$F$2)</f>
      </c>
      <c r="F165">
        <f>IF('軌道図'!$C$3="","",$B$2*$F$5*C165)</f>
      </c>
      <c r="H165">
        <f t="shared" si="23"/>
        <v>-0.009203543268808336</v>
      </c>
      <c r="I165">
        <f t="shared" si="24"/>
        <v>0.9999576464987401</v>
      </c>
      <c r="J165">
        <f t="shared" si="25"/>
        <v>-0.003562691599355707</v>
      </c>
      <c r="K165">
        <f t="shared" si="26"/>
        <v>-0.08315045159935572</v>
      </c>
      <c r="L165">
        <f t="shared" si="27"/>
        <v>0.3788139942339259</v>
      </c>
      <c r="M165">
        <f t="shared" si="28"/>
        <v>0.08792157457808482</v>
      </c>
      <c r="N165">
        <f t="shared" si="29"/>
        <v>0.3777351407432831</v>
      </c>
      <c r="Y165" s="155"/>
    </row>
    <row r="166" spans="1:25" ht="13.5">
      <c r="A166">
        <v>1.59</v>
      </c>
      <c r="B166">
        <f t="shared" si="20"/>
        <v>-0.01920249290169265</v>
      </c>
      <c r="C166">
        <f t="shared" si="21"/>
        <v>0.9998156151342908</v>
      </c>
      <c r="D166">
        <f t="shared" si="22"/>
        <v>-0.01920249290169265</v>
      </c>
      <c r="E166">
        <f>IF('軌道図'!$C$3="","",D166-$F$2)</f>
      </c>
      <c r="F166">
        <f>IF('軌道図'!$C$3="","",$B$2*$F$5*C166)</f>
      </c>
      <c r="H166">
        <f t="shared" si="23"/>
        <v>-0.01920249290169265</v>
      </c>
      <c r="I166">
        <f t="shared" si="24"/>
        <v>0.9998156151342908</v>
      </c>
      <c r="J166">
        <f t="shared" si="25"/>
        <v>-0.007433285002245224</v>
      </c>
      <c r="K166">
        <f t="shared" si="26"/>
        <v>-0.08702104500224524</v>
      </c>
      <c r="L166">
        <f t="shared" si="27"/>
        <v>0.37876018848659065</v>
      </c>
      <c r="M166">
        <f t="shared" si="28"/>
        <v>0.08440439179414617</v>
      </c>
      <c r="N166">
        <f t="shared" si="29"/>
        <v>0.37935187003828086</v>
      </c>
      <c r="Y166" s="155"/>
    </row>
    <row r="167" spans="1:25" ht="13.5">
      <c r="A167">
        <v>1.6</v>
      </c>
      <c r="B167">
        <f t="shared" si="20"/>
        <v>-0.029199522301288815</v>
      </c>
      <c r="C167">
        <f t="shared" si="21"/>
        <v>0.9995736030415051</v>
      </c>
      <c r="D167">
        <f t="shared" si="22"/>
        <v>-0.029199522301288815</v>
      </c>
      <c r="E167">
        <f>IF('軌道図'!$C$3="","",D167-$F$2)</f>
      </c>
      <c r="F167">
        <f>IF('軌道図'!$C$3="","",$B$2*$F$5*C167)</f>
      </c>
      <c r="H167">
        <f t="shared" si="23"/>
        <v>-0.029199522301288815</v>
      </c>
      <c r="I167">
        <f t="shared" si="24"/>
        <v>0.9995736030415051</v>
      </c>
      <c r="J167">
        <f t="shared" si="25"/>
        <v>-0.0113031350828289</v>
      </c>
      <c r="K167">
        <f t="shared" si="26"/>
        <v>-0.09089089508282891</v>
      </c>
      <c r="L167">
        <f t="shared" si="27"/>
        <v>0.3786685070360391</v>
      </c>
      <c r="M167">
        <f t="shared" si="28"/>
        <v>0.08087158421439795</v>
      </c>
      <c r="N167">
        <f t="shared" si="29"/>
        <v>0.38093408865119194</v>
      </c>
      <c r="Y167" s="155"/>
    </row>
    <row r="168" spans="1:25" ht="13.5">
      <c r="A168">
        <v>1.61</v>
      </c>
      <c r="B168">
        <f t="shared" si="20"/>
        <v>-0.03919363177298771</v>
      </c>
      <c r="C168">
        <f t="shared" si="21"/>
        <v>0.9992316344213905</v>
      </c>
      <c r="D168">
        <f t="shared" si="22"/>
        <v>-0.03919363177298771</v>
      </c>
      <c r="E168">
        <f>IF('軌道図'!$C$3="","",D168-$F$2)</f>
      </c>
      <c r="F168">
        <f>IF('軌道図'!$C$3="","",$B$2*$F$5*C168)</f>
      </c>
      <c r="H168">
        <f t="shared" si="23"/>
        <v>-0.03919363177298771</v>
      </c>
      <c r="I168">
        <f t="shared" si="24"/>
        <v>0.9992316344213905</v>
      </c>
      <c r="J168">
        <f t="shared" si="25"/>
        <v>-0.015171854859323541</v>
      </c>
      <c r="K168">
        <f t="shared" si="26"/>
        <v>-0.09475961485932355</v>
      </c>
      <c r="L168">
        <f t="shared" si="27"/>
        <v>0.3785389590503401</v>
      </c>
      <c r="M168">
        <f t="shared" si="28"/>
        <v>0.07732350511665419</v>
      </c>
      <c r="N168">
        <f t="shared" si="29"/>
        <v>0.3824816383614737</v>
      </c>
      <c r="Y168" s="155"/>
    </row>
    <row r="169" spans="1:25" ht="13.5">
      <c r="A169">
        <v>1.62</v>
      </c>
      <c r="B169">
        <f t="shared" si="20"/>
        <v>-0.049183821914170554</v>
      </c>
      <c r="C169">
        <f t="shared" si="21"/>
        <v>0.998789743470524</v>
      </c>
      <c r="D169">
        <f t="shared" si="22"/>
        <v>-0.049183821914170554</v>
      </c>
      <c r="E169">
        <f>IF('軌道図'!$C$3="","",D169-$F$2)</f>
      </c>
      <c r="F169">
        <f>IF('軌道図'!$C$3="","",$B$2*$F$5*C169)</f>
      </c>
      <c r="H169">
        <f t="shared" si="23"/>
        <v>-0.049183821914170554</v>
      </c>
      <c r="I169">
        <f t="shared" si="24"/>
        <v>0.998789743470524</v>
      </c>
      <c r="J169">
        <f t="shared" si="25"/>
        <v>-0.01903905746297542</v>
      </c>
      <c r="K169">
        <f t="shared" si="26"/>
        <v>-0.09862681746297543</v>
      </c>
      <c r="L169">
        <f t="shared" si="27"/>
        <v>0.37837155748418405</v>
      </c>
      <c r="M169">
        <f t="shared" si="28"/>
        <v>0.07376050930586783</v>
      </c>
      <c r="N169">
        <f t="shared" si="29"/>
        <v>0.3839943644154446</v>
      </c>
      <c r="Y169" s="155"/>
    </row>
    <row r="170" spans="1:25" ht="13.5">
      <c r="A170">
        <v>1.63</v>
      </c>
      <c r="B170">
        <f t="shared" si="20"/>
        <v>-0.059169093714148135</v>
      </c>
      <c r="C170">
        <f t="shared" si="21"/>
        <v>0.9982479743776325</v>
      </c>
      <c r="D170">
        <f t="shared" si="22"/>
        <v>-0.059169093714148135</v>
      </c>
      <c r="E170">
        <f>IF('軌道図'!$C$3="","",D170-$F$2)</f>
      </c>
      <c r="F170">
        <f>IF('軌道図'!$C$3="","",$B$2*$F$5*C170)</f>
      </c>
      <c r="H170">
        <f t="shared" si="23"/>
        <v>-0.059169093714148135</v>
      </c>
      <c r="I170">
        <f t="shared" si="24"/>
        <v>0.9982479743776325</v>
      </c>
      <c r="J170">
        <f t="shared" si="25"/>
        <v>-0.022904356176746743</v>
      </c>
      <c r="K170">
        <f t="shared" si="26"/>
        <v>-0.10249211617674675</v>
      </c>
      <c r="L170">
        <f t="shared" si="27"/>
        <v>0.37816631907758824</v>
      </c>
      <c r="M170">
        <f t="shared" si="28"/>
        <v>0.07018295307865102</v>
      </c>
      <c r="N170">
        <f t="shared" si="29"/>
        <v>0.3854721155417599</v>
      </c>
      <c r="Y170" s="155"/>
    </row>
    <row r="171" spans="1:25" ht="13.5">
      <c r="A171">
        <v>1.64</v>
      </c>
      <c r="B171">
        <f t="shared" si="20"/>
        <v>-0.06914844865406194</v>
      </c>
      <c r="C171">
        <f t="shared" si="21"/>
        <v>0.9976063813191737</v>
      </c>
      <c r="D171">
        <f t="shared" si="22"/>
        <v>-0.06914844865406194</v>
      </c>
      <c r="E171">
        <f>IF('軌道図'!$C$3="","",D171-$F$2)</f>
      </c>
      <c r="F171">
        <f>IF('軌道図'!$C$3="","",$B$2*$F$5*C171)</f>
      </c>
      <c r="H171">
        <f t="shared" si="23"/>
        <v>-0.06914844865406194</v>
      </c>
      <c r="I171">
        <f t="shared" si="24"/>
        <v>0.9976063813191737</v>
      </c>
      <c r="J171">
        <f t="shared" si="25"/>
        <v>-0.02676736447398738</v>
      </c>
      <c r="K171">
        <f t="shared" si="26"/>
        <v>-0.10635512447398739</v>
      </c>
      <c r="L171">
        <f t="shared" si="27"/>
        <v>0.37792326435422213</v>
      </c>
      <c r="M171">
        <f t="shared" si="28"/>
        <v>0.06659119418764488</v>
      </c>
      <c r="N171">
        <f t="shared" si="29"/>
        <v>0.3869147439665384</v>
      </c>
      <c r="Y171" s="155"/>
    </row>
    <row r="172" spans="1:25" ht="13.5">
      <c r="A172">
        <v>1.65</v>
      </c>
      <c r="B172">
        <f t="shared" si="20"/>
        <v>-0.07912088880673386</v>
      </c>
      <c r="C172">
        <f t="shared" si="21"/>
        <v>0.9968650284539189</v>
      </c>
      <c r="D172">
        <f t="shared" si="22"/>
        <v>-0.07912088880673386</v>
      </c>
      <c r="E172">
        <f>IF('軌道図'!$C$3="","",D172-$F$2)</f>
      </c>
      <c r="F172">
        <f>IF('軌道図'!$C$3="","",$B$2*$F$5*C172)</f>
      </c>
      <c r="H172">
        <f t="shared" si="23"/>
        <v>-0.07912088880673386</v>
      </c>
      <c r="I172">
        <f t="shared" si="24"/>
        <v>0.9968650284539189</v>
      </c>
      <c r="J172">
        <f t="shared" si="25"/>
        <v>-0.03062769605708668</v>
      </c>
      <c r="K172">
        <f t="shared" si="26"/>
        <v>-0.11021545605708669</v>
      </c>
      <c r="L172">
        <f t="shared" si="27"/>
        <v>0.3776424176193557</v>
      </c>
      <c r="M172">
        <f t="shared" si="28"/>
        <v>0.06298559180574556</v>
      </c>
      <c r="N172">
        <f t="shared" si="29"/>
        <v>0.38832210542813994</v>
      </c>
      <c r="Y172" s="155"/>
    </row>
    <row r="173" spans="1:25" ht="13.5">
      <c r="A173">
        <v>1.66</v>
      </c>
      <c r="B173">
        <f t="shared" si="20"/>
        <v>-0.08908541693645897</v>
      </c>
      <c r="C173">
        <f t="shared" si="21"/>
        <v>0.9960239899165367</v>
      </c>
      <c r="D173">
        <f t="shared" si="22"/>
        <v>-0.08908541693645897</v>
      </c>
      <c r="E173">
        <f>IF('軌道図'!$C$3="","",D173-$F$2)</f>
      </c>
      <c r="F173">
        <f>IF('軌道図'!$C$3="","",$B$2*$F$5*C173)</f>
      </c>
      <c r="H173">
        <f t="shared" si="23"/>
        <v>-0.08908541693645897</v>
      </c>
      <c r="I173">
        <f t="shared" si="24"/>
        <v>0.9960239899165367</v>
      </c>
      <c r="J173">
        <f t="shared" si="25"/>
        <v>-0.03448496489610327</v>
      </c>
      <c r="K173">
        <f t="shared" si="26"/>
        <v>-0.11407272489610328</v>
      </c>
      <c r="L173">
        <f t="shared" si="27"/>
        <v>0.37732380695742823</v>
      </c>
      <c r="M173">
        <f t="shared" si="28"/>
        <v>0.05936650649018657</v>
      </c>
      <c r="N173">
        <f t="shared" si="29"/>
        <v>0.389694059191591</v>
      </c>
      <c r="Y173" s="155"/>
    </row>
    <row r="174" spans="1:25" ht="13.5">
      <c r="A174">
        <v>1.67</v>
      </c>
      <c r="B174">
        <f t="shared" si="20"/>
        <v>-0.09904103659872801</v>
      </c>
      <c r="C174">
        <f t="shared" si="21"/>
        <v>0.9950833498101802</v>
      </c>
      <c r="D174">
        <f t="shared" si="22"/>
        <v>-0.09904103659872801</v>
      </c>
      <c r="E174">
        <f>IF('軌道図'!$C$3="","",D174-$F$2)</f>
      </c>
      <c r="F174">
        <f>IF('軌道図'!$C$3="","",$B$2*$F$5*C174)</f>
      </c>
      <c r="H174">
        <f t="shared" si="23"/>
        <v>-0.09904103659872801</v>
      </c>
      <c r="I174">
        <f t="shared" si="24"/>
        <v>0.9950833498101802</v>
      </c>
      <c r="J174">
        <f t="shared" si="25"/>
        <v>-0.038338785267367614</v>
      </c>
      <c r="K174">
        <f t="shared" si="26"/>
        <v>-0.11792654526736762</v>
      </c>
      <c r="L174">
        <f t="shared" si="27"/>
        <v>0.3769674642292405</v>
      </c>
      <c r="M174">
        <f t="shared" si="28"/>
        <v>0.05573430014648362</v>
      </c>
      <c r="N174">
        <f t="shared" si="29"/>
        <v>0.3910304680626586</v>
      </c>
      <c r="Y174" s="155"/>
    </row>
    <row r="175" spans="1:25" ht="13.5">
      <c r="A175">
        <v>1.68</v>
      </c>
      <c r="B175">
        <f t="shared" si="20"/>
        <v>-0.10898675223987112</v>
      </c>
      <c r="C175">
        <f t="shared" si="21"/>
        <v>0.994043202198076</v>
      </c>
      <c r="D175">
        <f t="shared" si="22"/>
        <v>-0.10898675223987112</v>
      </c>
      <c r="E175">
        <f>IF('軌道図'!$C$3="","",D175-$F$2)</f>
      </c>
      <c r="F175">
        <f>IF('軌道図'!$C$3="","",$B$2*$F$5*C175)</f>
      </c>
      <c r="H175">
        <f t="shared" si="23"/>
        <v>-0.10898675223987112</v>
      </c>
      <c r="I175">
        <f t="shared" si="24"/>
        <v>0.994043202198076</v>
      </c>
      <c r="J175">
        <f t="shared" si="25"/>
        <v>-0.04218877179205411</v>
      </c>
      <c r="K175">
        <f t="shared" si="26"/>
        <v>-0.12177653179205411</v>
      </c>
      <c r="L175">
        <f t="shared" si="27"/>
        <v>0.37657342506876834</v>
      </c>
      <c r="M175">
        <f t="shared" si="28"/>
        <v>0.05208933599224415</v>
      </c>
      <c r="N175">
        <f t="shared" si="29"/>
        <v>0.3923311984015693</v>
      </c>
      <c r="Y175" s="155"/>
    </row>
    <row r="176" spans="1:25" ht="13.5">
      <c r="A176">
        <v>1.69</v>
      </c>
      <c r="B176">
        <f t="shared" si="20"/>
        <v>-0.11892156929661223</v>
      </c>
      <c r="C176">
        <f t="shared" si="21"/>
        <v>0.9929036510941185</v>
      </c>
      <c r="D176">
        <f t="shared" si="22"/>
        <v>-0.11892156929661223</v>
      </c>
      <c r="E176">
        <f>IF('軌道図'!$C$3="","",D176-$F$2)</f>
      </c>
      <c r="F176">
        <f>IF('軌道図'!$C$3="","",$B$2*$F$5*C176)</f>
      </c>
      <c r="H176">
        <f t="shared" si="23"/>
        <v>-0.11892156929661223</v>
      </c>
      <c r="I176">
        <f t="shared" si="24"/>
        <v>0.9929036510941185</v>
      </c>
      <c r="J176">
        <f t="shared" si="25"/>
        <v>-0.04603453947471859</v>
      </c>
      <c r="K176">
        <f t="shared" si="26"/>
        <v>-0.1256222994747186</v>
      </c>
      <c r="L176">
        <f t="shared" si="27"/>
        <v>0.3761417288795994</v>
      </c>
      <c r="M176">
        <f t="shared" si="28"/>
        <v>0.0484319785208462</v>
      </c>
      <c r="N176">
        <f t="shared" si="29"/>
        <v>0.3935961201363731</v>
      </c>
      <c r="Y176" s="155"/>
    </row>
    <row r="177" spans="1:25" ht="13.5">
      <c r="A177">
        <v>1.7</v>
      </c>
      <c r="B177">
        <f t="shared" si="20"/>
        <v>-0.12884449429552464</v>
      </c>
      <c r="C177">
        <f t="shared" si="21"/>
        <v>0.9916648104524686</v>
      </c>
      <c r="D177">
        <f t="shared" si="22"/>
        <v>-0.12884449429552464</v>
      </c>
      <c r="E177">
        <f>IF('軌道図'!$C$3="","",D177-$F$2)</f>
      </c>
      <c r="F177">
        <f>IF('軌道図'!$C$3="","",$B$2*$F$5*C177)</f>
      </c>
      <c r="H177">
        <f t="shared" si="23"/>
        <v>-0.12884449429552464</v>
      </c>
      <c r="I177">
        <f t="shared" si="24"/>
        <v>0.9916648104524686</v>
      </c>
      <c r="J177">
        <f t="shared" si="25"/>
        <v>-0.04987570374179759</v>
      </c>
      <c r="K177">
        <f t="shared" si="26"/>
        <v>-0.1294634637417976</v>
      </c>
      <c r="L177">
        <f t="shared" si="27"/>
        <v>0.37567241883099295</v>
      </c>
      <c r="M177">
        <f t="shared" si="28"/>
        <v>0.044762593464989106</v>
      </c>
      <c r="N177">
        <f t="shared" si="29"/>
        <v>0.3948251067759506</v>
      </c>
      <c r="Y177" s="155"/>
    </row>
    <row r="178" spans="1:25" ht="13.5">
      <c r="A178">
        <v>1.71</v>
      </c>
      <c r="B178">
        <f t="shared" si="20"/>
        <v>-0.13875453495237755</v>
      </c>
      <c r="C178">
        <f t="shared" si="21"/>
        <v>0.990326804156158</v>
      </c>
      <c r="D178">
        <f t="shared" si="22"/>
        <v>-0.13875453495237755</v>
      </c>
      <c r="E178">
        <f>IF('軌道図'!$C$3="","",D178-$F$2)</f>
      </c>
      <c r="F178">
        <f>IF('軌道図'!$C$3="","",$B$2*$F$5*C178)</f>
      </c>
      <c r="H178">
        <f t="shared" si="23"/>
        <v>-0.13875453495237755</v>
      </c>
      <c r="I178">
        <f t="shared" si="24"/>
        <v>0.990326804156158</v>
      </c>
      <c r="J178">
        <f t="shared" si="25"/>
        <v>-0.05371188048006535</v>
      </c>
      <c r="K178">
        <f t="shared" si="26"/>
        <v>-0.13329964048006537</v>
      </c>
      <c r="L178">
        <f t="shared" si="27"/>
        <v>0.3751655418535627</v>
      </c>
      <c r="M178">
        <f t="shared" si="28"/>
        <v>0.04108154776012064</v>
      </c>
      <c r="N178">
        <f t="shared" si="29"/>
        <v>0.39601803542266223</v>
      </c>
      <c r="Y178" s="155"/>
    </row>
    <row r="179" spans="1:25" ht="13.5">
      <c r="A179">
        <v>1.72</v>
      </c>
      <c r="B179">
        <f t="shared" si="20"/>
        <v>-0.14865070027136365</v>
      </c>
      <c r="C179">
        <f t="shared" si="21"/>
        <v>0.9888897660047015</v>
      </c>
      <c r="D179">
        <f t="shared" si="22"/>
        <v>-0.14865070027136365</v>
      </c>
      <c r="E179">
        <f>IF('軌道図'!$C$3="","",D179-$F$2)</f>
      </c>
      <c r="F179">
        <f>IF('軌道図'!$C$3="","",$B$2*$F$5*C179)</f>
      </c>
      <c r="H179">
        <f t="shared" si="23"/>
        <v>-0.14865070027136365</v>
      </c>
      <c r="I179">
        <f t="shared" si="24"/>
        <v>0.9888897660047015</v>
      </c>
      <c r="J179">
        <f t="shared" si="25"/>
        <v>-0.05754268607504487</v>
      </c>
      <c r="K179">
        <f t="shared" si="26"/>
        <v>-0.13713044607504488</v>
      </c>
      <c r="L179">
        <f t="shared" si="27"/>
        <v>0.374621148634584</v>
      </c>
      <c r="M179">
        <f t="shared" si="28"/>
        <v>0.037389209507743756</v>
      </c>
      <c r="N179">
        <f t="shared" si="29"/>
        <v>0.3971747867846371</v>
      </c>
      <c r="Y179" s="155"/>
    </row>
    <row r="180" spans="1:25" ht="13.5">
      <c r="A180">
        <v>1.73</v>
      </c>
      <c r="B180">
        <f t="shared" si="20"/>
        <v>-0.15853200064419776</v>
      </c>
      <c r="C180">
        <f t="shared" si="21"/>
        <v>0.9873538397007164</v>
      </c>
      <c r="D180">
        <f t="shared" si="22"/>
        <v>-0.15853200064419776</v>
      </c>
      <c r="E180">
        <f>IF('軌道図'!$C$3="","",D180-$F$2)</f>
      </c>
      <c r="F180">
        <f>IF('軌道図'!$C$3="","",$B$2*$F$5*C180)</f>
      </c>
      <c r="H180">
        <f t="shared" si="23"/>
        <v>-0.15853200064419776</v>
      </c>
      <c r="I180">
        <f t="shared" si="24"/>
        <v>0.9873538397007164</v>
      </c>
      <c r="J180">
        <f t="shared" si="25"/>
        <v>-0.06136773744936895</v>
      </c>
      <c r="K180">
        <f t="shared" si="26"/>
        <v>-0.14095549744936897</v>
      </c>
      <c r="L180">
        <f t="shared" si="27"/>
        <v>0.3740392936129251</v>
      </c>
      <c r="M180">
        <f t="shared" si="28"/>
        <v>0.03368594793860674</v>
      </c>
      <c r="N180">
        <f t="shared" si="29"/>
        <v>0.3982952451877031</v>
      </c>
      <c r="Y180" s="155"/>
    </row>
    <row r="181" spans="1:25" ht="13.5">
      <c r="A181">
        <v>1.74</v>
      </c>
      <c r="B181">
        <f t="shared" si="20"/>
        <v>-0.16839744794907702</v>
      </c>
      <c r="C181">
        <f t="shared" si="21"/>
        <v>0.9857191788355535</v>
      </c>
      <c r="D181">
        <f t="shared" si="22"/>
        <v>-0.16839744794907702</v>
      </c>
      <c r="E181">
        <f>IF('軌道図'!$C$3="","",D181-$F$2)</f>
      </c>
      <c r="F181">
        <f>IF('軌道図'!$C$3="","",$B$2*$F$5*C181)</f>
      </c>
      <c r="H181">
        <f t="shared" si="23"/>
        <v>-0.16839744794907702</v>
      </c>
      <c r="I181">
        <f t="shared" si="24"/>
        <v>0.9857191788355535</v>
      </c>
      <c r="J181">
        <f t="shared" si="25"/>
        <v>-0.06518665210108772</v>
      </c>
      <c r="K181">
        <f t="shared" si="26"/>
        <v>-0.1447744121010877</v>
      </c>
      <c r="L181">
        <f t="shared" si="27"/>
        <v>0.3734200349736033</v>
      </c>
      <c r="M181">
        <f t="shared" si="28"/>
        <v>0.029972133375780557</v>
      </c>
      <c r="N181">
        <f t="shared" si="29"/>
        <v>0.3993792985869537</v>
      </c>
      <c r="Y181" s="155"/>
    </row>
    <row r="182" spans="1:25" ht="13.5">
      <c r="A182">
        <v>1.75</v>
      </c>
      <c r="B182">
        <f t="shared" si="20"/>
        <v>-0.17824605564949209</v>
      </c>
      <c r="C182">
        <f t="shared" si="21"/>
        <v>0.9839859468739369</v>
      </c>
      <c r="D182">
        <f t="shared" si="22"/>
        <v>-0.17824605564949209</v>
      </c>
      <c r="E182">
        <f>IF('軌道図'!$C$3="","",D182-$F$2)</f>
      </c>
      <c r="F182">
        <f>IF('軌道図'!$C$3="","",$B$2*$F$5*C182)</f>
      </c>
      <c r="H182">
        <f t="shared" si="23"/>
        <v>-0.17824605564949209</v>
      </c>
      <c r="I182">
        <f t="shared" si="24"/>
        <v>0.9839859468739369</v>
      </c>
      <c r="J182">
        <f t="shared" si="25"/>
        <v>-0.06899904814191839</v>
      </c>
      <c r="K182">
        <f t="shared" si="26"/>
        <v>-0.14858680814191838</v>
      </c>
      <c r="L182">
        <f t="shared" si="27"/>
        <v>0.37276343464196643</v>
      </c>
      <c r="M182">
        <f t="shared" si="28"/>
        <v>0.02624813719762653</v>
      </c>
      <c r="N182">
        <f t="shared" si="29"/>
        <v>0.40042683857795225</v>
      </c>
      <c r="Y182" s="155"/>
    </row>
    <row r="183" spans="1:25" ht="13.5">
      <c r="A183">
        <v>1.76</v>
      </c>
      <c r="B183">
        <f t="shared" si="20"/>
        <v>-0.1880768388928801</v>
      </c>
      <c r="C183">
        <f t="shared" si="21"/>
        <v>0.9821543171376185</v>
      </c>
      <c r="D183">
        <f t="shared" si="22"/>
        <v>-0.1880768388928801</v>
      </c>
      <c r="E183">
        <f>IF('軌道図'!$C$3="","",D183-$F$2)</f>
      </c>
      <c r="F183">
        <f>IF('軌道図'!$C$3="","",$B$2*$F$5*C183)</f>
      </c>
      <c r="H183">
        <f t="shared" si="23"/>
        <v>-0.1880768388928801</v>
      </c>
      <c r="I183">
        <f t="shared" si="24"/>
        <v>0.9821543171376185</v>
      </c>
      <c r="J183">
        <f t="shared" si="25"/>
        <v>-0.07280454433543389</v>
      </c>
      <c r="K183">
        <f t="shared" si="26"/>
        <v>-0.15239230433543388</v>
      </c>
      <c r="L183">
        <f t="shared" si="27"/>
        <v>0.37206955827750054</v>
      </c>
      <c r="M183">
        <f t="shared" si="28"/>
        <v>0.022514331800659204</v>
      </c>
      <c r="N183">
        <f t="shared" si="29"/>
        <v>0.4014377604075727</v>
      </c>
      <c r="Y183" s="155"/>
    </row>
    <row r="184" spans="1:25" ht="13.5">
      <c r="A184">
        <v>1.77</v>
      </c>
      <c r="B184">
        <f t="shared" si="20"/>
        <v>-0.197888814609109</v>
      </c>
      <c r="C184">
        <f t="shared" si="21"/>
        <v>0.9802244727880455</v>
      </c>
      <c r="D184">
        <f t="shared" si="22"/>
        <v>-0.197888814609109</v>
      </c>
      <c r="E184">
        <f>IF('軌道図'!$C$3="","",D184-$F$2)</f>
      </c>
      <c r="F184">
        <f>IF('軌道図'!$C$3="","",$B$2*$F$5*C184)</f>
      </c>
      <c r="H184">
        <f t="shared" si="23"/>
        <v>-0.197888814609109</v>
      </c>
      <c r="I184">
        <f t="shared" si="24"/>
        <v>0.9802244727880455</v>
      </c>
      <c r="J184">
        <f t="shared" si="25"/>
        <v>-0.0766027601351861</v>
      </c>
      <c r="K184">
        <f t="shared" si="26"/>
        <v>-0.1561905201351861</v>
      </c>
      <c r="L184">
        <f t="shared" si="27"/>
        <v>0.3713384752672638</v>
      </c>
      <c r="M184">
        <f t="shared" si="28"/>
        <v>0.018771090562306775</v>
      </c>
      <c r="N184">
        <f t="shared" si="29"/>
        <v>0.40241196298447435</v>
      </c>
      <c r="Y184" s="155"/>
    </row>
    <row r="185" spans="1:25" ht="13.5">
      <c r="A185">
        <v>1.78</v>
      </c>
      <c r="B185">
        <f t="shared" si="20"/>
        <v>-0.2076810016087838</v>
      </c>
      <c r="C185">
        <f t="shared" si="21"/>
        <v>0.9781966068080447</v>
      </c>
      <c r="D185">
        <f t="shared" si="22"/>
        <v>-0.2076810016087838</v>
      </c>
      <c r="E185">
        <f>IF('軌道図'!$C$3="","",D185-$F$2)</f>
      </c>
      <c r="F185">
        <f>IF('軌道図'!$C$3="","",$B$2*$F$5*C185)</f>
      </c>
      <c r="H185">
        <f t="shared" si="23"/>
        <v>-0.2076810016087838</v>
      </c>
      <c r="I185">
        <f t="shared" si="24"/>
        <v>0.9781966068080447</v>
      </c>
      <c r="J185">
        <f t="shared" si="25"/>
        <v>-0.0803933157227602</v>
      </c>
      <c r="K185">
        <f t="shared" si="26"/>
        <v>-0.1599810757227602</v>
      </c>
      <c r="L185">
        <f t="shared" si="27"/>
        <v>0.37057025871894805</v>
      </c>
      <c r="M185">
        <f t="shared" si="28"/>
        <v>0.015018787803573741</v>
      </c>
      <c r="N185">
        <f t="shared" si="29"/>
        <v>0.4033493488892115</v>
      </c>
      <c r="Y185" s="155"/>
    </row>
    <row r="186" spans="1:25" ht="13.5">
      <c r="A186">
        <v>1.79</v>
      </c>
      <c r="B186">
        <f t="shared" si="20"/>
        <v>-0.21745242068136464</v>
      </c>
      <c r="C186">
        <f t="shared" si="21"/>
        <v>0.9760709219825242</v>
      </c>
      <c r="D186">
        <f t="shared" si="22"/>
        <v>-0.21745242068136464</v>
      </c>
      <c r="E186">
        <f>IF('軌道図'!$C$3="","",D186-$F$2)</f>
      </c>
      <c r="F186">
        <f>IF('軌道図'!$C$3="","",$B$2*$F$5*C186)</f>
      </c>
      <c r="H186">
        <f t="shared" si="23"/>
        <v>-0.21745242068136464</v>
      </c>
      <c r="I186">
        <f t="shared" si="24"/>
        <v>0.9760709219825242</v>
      </c>
      <c r="J186">
        <f t="shared" si="25"/>
        <v>-0.08417583204575625</v>
      </c>
      <c r="K186">
        <f t="shared" si="26"/>
        <v>-0.16376359204575625</v>
      </c>
      <c r="L186">
        <f t="shared" si="27"/>
        <v>0.36976498545356795</v>
      </c>
      <c r="M186">
        <f t="shared" si="28"/>
        <v>0.011257798751609038</v>
      </c>
      <c r="N186">
        <f t="shared" si="29"/>
        <v>0.4042498243839748</v>
      </c>
      <c r="Y186" s="155"/>
    </row>
    <row r="187" spans="1:25" ht="13.5">
      <c r="A187">
        <v>1.8</v>
      </c>
      <c r="B187">
        <f t="shared" si="20"/>
        <v>-0.2272020946930871</v>
      </c>
      <c r="C187">
        <f t="shared" si="21"/>
        <v>0.9738476308781951</v>
      </c>
      <c r="D187">
        <f t="shared" si="22"/>
        <v>-0.2272020946930871</v>
      </c>
      <c r="E187">
        <f>IF('軌道図'!$C$3="","",D187-$F$2)</f>
      </c>
      <c r="F187">
        <f>IF('軌道図'!$C$3="","",$B$2*$F$5*C187)</f>
      </c>
      <c r="H187">
        <f t="shared" si="23"/>
        <v>-0.2272020946930871</v>
      </c>
      <c r="I187">
        <f t="shared" si="24"/>
        <v>0.9738476308781951</v>
      </c>
      <c r="J187">
        <f t="shared" si="25"/>
        <v>-0.08794993085569403</v>
      </c>
      <c r="K187">
        <f t="shared" si="26"/>
        <v>-0.16753769085569403</v>
      </c>
      <c r="L187">
        <f t="shared" si="27"/>
        <v>0.3689227359977789</v>
      </c>
      <c r="M187">
        <f t="shared" si="28"/>
        <v>0.007488499502183721</v>
      </c>
      <c r="N187">
        <f t="shared" si="29"/>
        <v>0.4051132994219651</v>
      </c>
      <c r="Y187" s="155"/>
    </row>
    <row r="188" spans="1:25" ht="13.5">
      <c r="A188">
        <v>1.81</v>
      </c>
      <c r="B188">
        <f t="shared" si="20"/>
        <v>-0.23692904868467468</v>
      </c>
      <c r="C188">
        <f t="shared" si="21"/>
        <v>0.9715269558223153</v>
      </c>
      <c r="D188">
        <f t="shared" si="22"/>
        <v>-0.23692904868467468</v>
      </c>
      <c r="E188">
        <f>IF('軌道図'!$C$3="","",D188-$F$2)</f>
      </c>
      <c r="F188">
        <f>IF('軌道図'!$C$3="","",$B$2*$F$5*C188)</f>
      </c>
      <c r="H188">
        <f t="shared" si="23"/>
        <v>-0.23692904868467468</v>
      </c>
      <c r="I188">
        <f t="shared" si="24"/>
        <v>0.9715269558223153</v>
      </c>
      <c r="J188">
        <f t="shared" si="25"/>
        <v>-0.09171523474583756</v>
      </c>
      <c r="K188">
        <f t="shared" si="26"/>
        <v>-0.17130299474583757</v>
      </c>
      <c r="L188">
        <f t="shared" si="27"/>
        <v>0.36804359457582475</v>
      </c>
      <c r="M188">
        <f t="shared" si="28"/>
        <v>0.00371126698208174</v>
      </c>
      <c r="N188">
        <f t="shared" si="29"/>
        <v>0.4059396876563983</v>
      </c>
      <c r="Y188" s="155"/>
    </row>
    <row r="189" spans="1:25" ht="13.5">
      <c r="A189">
        <v>1.82</v>
      </c>
      <c r="B189">
        <f t="shared" si="20"/>
        <v>-0.24663230996883403</v>
      </c>
      <c r="C189">
        <f t="shared" si="21"/>
        <v>0.9691091288804563</v>
      </c>
      <c r="D189">
        <f t="shared" si="22"/>
        <v>-0.24663230996883403</v>
      </c>
      <c r="E189">
        <f>IF('軌道図'!$C$3="","",D189-$F$2)</f>
      </c>
      <c r="F189">
        <f>IF('軌道図'!$C$3="","",$B$2*$F$5*C189)</f>
      </c>
      <c r="H189">
        <f t="shared" si="23"/>
        <v>-0.24663230996883403</v>
      </c>
      <c r="I189">
        <f t="shared" si="24"/>
        <v>0.9691091288804563</v>
      </c>
      <c r="J189">
        <f t="shared" si="25"/>
        <v>-0.09547136718893566</v>
      </c>
      <c r="K189">
        <f t="shared" si="26"/>
        <v>-0.17505912718893568</v>
      </c>
      <c r="L189">
        <f t="shared" si="27"/>
        <v>0.3671276491011149</v>
      </c>
      <c r="M189">
        <f t="shared" si="28"/>
        <v>-7.352108859276507E-05</v>
      </c>
      <c r="N189">
        <f t="shared" si="29"/>
        <v>0.40672890644913945</v>
      </c>
      <c r="Y189" s="155"/>
    </row>
    <row r="190" spans="1:25" ht="13.5">
      <c r="A190">
        <v>1.83</v>
      </c>
      <c r="B190">
        <f t="shared" si="20"/>
        <v>-0.2563109082275227</v>
      </c>
      <c r="C190">
        <f t="shared" si="21"/>
        <v>0.9665943918332975</v>
      </c>
      <c r="D190">
        <f t="shared" si="22"/>
        <v>-0.2563109082275227</v>
      </c>
      <c r="E190">
        <f>IF('軌道図'!$C$3="","",D190-$F$2)</f>
      </c>
      <c r="F190">
        <f>IF('軌道図'!$C$3="","",$B$2*$F$5*C190)</f>
      </c>
      <c r="H190">
        <f t="shared" si="23"/>
        <v>-0.2563109082275227</v>
      </c>
      <c r="I190">
        <f t="shared" si="24"/>
        <v>0.9665943918332975</v>
      </c>
      <c r="J190">
        <f t="shared" si="25"/>
        <v>-0.09921795257487405</v>
      </c>
      <c r="K190">
        <f t="shared" si="26"/>
        <v>-0.17880571257487404</v>
      </c>
      <c r="L190">
        <f t="shared" si="27"/>
        <v>0.3661749911674337</v>
      </c>
      <c r="M190">
        <f t="shared" si="28"/>
        <v>-0.003865486234186477</v>
      </c>
      <c r="N190">
        <f t="shared" si="29"/>
        <v>0.40748087687896706</v>
      </c>
      <c r="Y190" s="155"/>
    </row>
    <row r="191" spans="1:25" ht="13.5">
      <c r="A191">
        <v>1.84</v>
      </c>
      <c r="B191">
        <f t="shared" si="20"/>
        <v>-0.2659638756089804</v>
      </c>
      <c r="C191">
        <f t="shared" si="21"/>
        <v>0.9639829961524481</v>
      </c>
      <c r="D191">
        <f t="shared" si="22"/>
        <v>-0.2659638756089804</v>
      </c>
      <c r="E191">
        <f>IF('軌道図'!$C$3="","",D191-$F$2)</f>
      </c>
      <c r="F191">
        <f>IF('軌道図'!$C$3="","",$B$2*$F$5*C191)</f>
      </c>
      <c r="H191">
        <f t="shared" si="23"/>
        <v>-0.2659638756089804</v>
      </c>
      <c r="I191">
        <f t="shared" si="24"/>
        <v>0.9639829961524481</v>
      </c>
      <c r="J191">
        <f t="shared" si="25"/>
        <v>-0.1029546162482363</v>
      </c>
      <c r="K191">
        <f t="shared" si="26"/>
        <v>-0.18254237624823633</v>
      </c>
      <c r="L191">
        <f t="shared" si="27"/>
        <v>0.3651857160397805</v>
      </c>
      <c r="M191">
        <f t="shared" si="28"/>
        <v>-0.0076642492613449575</v>
      </c>
      <c r="N191">
        <f t="shared" si="29"/>
        <v>0.4081955237494648</v>
      </c>
      <c r="Y191" s="155"/>
    </row>
    <row r="192" spans="1:25" ht="13.5">
      <c r="A192">
        <v>1.85</v>
      </c>
      <c r="B192">
        <f t="shared" si="20"/>
        <v>-0.27559024682451294</v>
      </c>
      <c r="C192">
        <f t="shared" si="21"/>
        <v>0.9612752029752999</v>
      </c>
      <c r="D192">
        <f t="shared" si="22"/>
        <v>-0.27559024682451294</v>
      </c>
      <c r="E192">
        <f>IF('軌道図'!$C$3="","",D192-$F$2)</f>
      </c>
      <c r="F192">
        <f>IF('軌道図'!$C$3="","",$B$2*$F$5*C192)</f>
      </c>
      <c r="H192">
        <f t="shared" si="23"/>
        <v>-0.27559024682451294</v>
      </c>
      <c r="I192">
        <f t="shared" si="24"/>
        <v>0.9612752029752999</v>
      </c>
      <c r="J192">
        <f t="shared" si="25"/>
        <v>-0.10668098454576896</v>
      </c>
      <c r="K192">
        <f t="shared" si="26"/>
        <v>-0.18626874454576897</v>
      </c>
      <c r="L192">
        <f t="shared" si="27"/>
        <v>0.36415992264484376</v>
      </c>
      <c r="M192">
        <f t="shared" si="28"/>
        <v>-0.011469430296931066</v>
      </c>
      <c r="N192">
        <f t="shared" si="29"/>
        <v>0.408872775596541</v>
      </c>
      <c r="Y192" s="155"/>
    </row>
    <row r="193" spans="1:25" ht="13.5">
      <c r="A193">
        <v>1.86</v>
      </c>
      <c r="B193">
        <f t="shared" si="20"/>
        <v>-0.28518905924502086</v>
      </c>
      <c r="C193">
        <f t="shared" si="21"/>
        <v>0.9584712830789142</v>
      </c>
      <c r="D193">
        <f t="shared" si="22"/>
        <v>-0.28518905924502086</v>
      </c>
      <c r="E193">
        <f>IF('軌道図'!$C$3="","",D193-$F$2)</f>
      </c>
      <c r="F193">
        <f>IF('軌道図'!$C$3="","",$B$2*$F$5*C193)</f>
      </c>
      <c r="H193">
        <f t="shared" si="23"/>
        <v>-0.28518905924502086</v>
      </c>
      <c r="I193">
        <f t="shared" si="24"/>
        <v>0.9584712830789142</v>
      </c>
      <c r="J193">
        <f t="shared" si="25"/>
        <v>-0.11039668483374758</v>
      </c>
      <c r="K193">
        <f t="shared" si="26"/>
        <v>-0.1899844448337476</v>
      </c>
      <c r="L193">
        <f t="shared" si="27"/>
        <v>0.36309771356110815</v>
      </c>
      <c r="M193">
        <f t="shared" si="28"/>
        <v>-0.015280648826012183</v>
      </c>
      <c r="N193">
        <f t="shared" si="29"/>
        <v>0.40951256469557545</v>
      </c>
      <c r="Y193" s="155"/>
    </row>
    <row r="194" spans="1:25" ht="13.5">
      <c r="A194">
        <v>1.87</v>
      </c>
      <c r="B194">
        <f t="shared" si="20"/>
        <v>-0.294759352997261</v>
      </c>
      <c r="C194">
        <f t="shared" si="21"/>
        <v>0.955571516852944</v>
      </c>
      <c r="D194">
        <f t="shared" si="22"/>
        <v>-0.294759352997261</v>
      </c>
      <c r="E194">
        <f>IF('軌道図'!$C$3="","",D194-$F$2)</f>
      </c>
      <c r="F194">
        <f>IF('軌道図'!$C$3="","",$B$2*$F$5*C194)</f>
      </c>
      <c r="H194">
        <f t="shared" si="23"/>
        <v>-0.294759352997261</v>
      </c>
      <c r="I194">
        <f t="shared" si="24"/>
        <v>0.955571516852944</v>
      </c>
      <c r="J194">
        <f t="shared" si="25"/>
        <v>-0.11410134554523975</v>
      </c>
      <c r="K194">
        <f t="shared" si="26"/>
        <v>-0.19368910554523977</v>
      </c>
      <c r="L194">
        <f t="shared" si="27"/>
        <v>0.36199919500859684</v>
      </c>
      <c r="M194">
        <f t="shared" si="28"/>
        <v>-0.019097523729911497</v>
      </c>
      <c r="N194">
        <f t="shared" si="29"/>
        <v>0.41011482706819147</v>
      </c>
      <c r="Y194" s="155"/>
    </row>
    <row r="195" spans="1:25" ht="13.5">
      <c r="A195">
        <v>1.88</v>
      </c>
      <c r="B195">
        <f t="shared" si="20"/>
        <v>-0.3043001710598332</v>
      </c>
      <c r="C195">
        <f t="shared" si="21"/>
        <v>0.9525761942715953</v>
      </c>
      <c r="D195">
        <f t="shared" si="22"/>
        <v>-0.3043001710598332</v>
      </c>
      <c r="E195">
        <f>IF('軌道図'!$C$3="","",D195-$F$2)</f>
      </c>
      <c r="F195">
        <f>IF('軌道図'!$C$3="","",$B$2*$F$5*C195)</f>
      </c>
      <c r="H195">
        <f t="shared" si="23"/>
        <v>-0.3043001710598332</v>
      </c>
      <c r="I195">
        <f t="shared" si="24"/>
        <v>0.9525761942715953</v>
      </c>
      <c r="J195">
        <f t="shared" si="25"/>
        <v>-0.11779459621726143</v>
      </c>
      <c r="K195">
        <f t="shared" si="26"/>
        <v>-0.19738235621726144</v>
      </c>
      <c r="L195">
        <f t="shared" si="27"/>
        <v>0.3608644768382497</v>
      </c>
      <c r="M195">
        <f t="shared" si="28"/>
        <v>-0.02291967332431913</v>
      </c>
      <c r="N195">
        <f t="shared" si="29"/>
        <v>0.41067950248865354</v>
      </c>
      <c r="Y195" s="155"/>
    </row>
    <row r="196" spans="1:25" ht="13.5">
      <c r="A196">
        <v>1.89</v>
      </c>
      <c r="B196">
        <f t="shared" si="20"/>
        <v>-0.31381055935888225</v>
      </c>
      <c r="C196">
        <f t="shared" si="21"/>
        <v>0.9494856148646305</v>
      </c>
      <c r="D196">
        <f t="shared" si="22"/>
        <v>-0.31381055935888225</v>
      </c>
      <c r="E196">
        <f>IF('軌道図'!$C$3="","",D196-$F$2)</f>
      </c>
      <c r="F196">
        <f>IF('軌道図'!$C$3="","",$B$2*$F$5*C196)</f>
      </c>
      <c r="H196">
        <f t="shared" si="23"/>
        <v>-0.31381055935888225</v>
      </c>
      <c r="I196">
        <f t="shared" si="24"/>
        <v>0.9494856148646305</v>
      </c>
      <c r="J196">
        <f t="shared" si="25"/>
        <v>-0.12147606752782332</v>
      </c>
      <c r="K196">
        <f t="shared" si="26"/>
        <v>-0.2010638275278233</v>
      </c>
      <c r="L196">
        <f t="shared" si="27"/>
        <v>0.35969367252093803</v>
      </c>
      <c r="M196">
        <f t="shared" si="28"/>
        <v>-0.02674671539746104</v>
      </c>
      <c r="N196">
        <f t="shared" si="29"/>
        <v>0.41120653448989025</v>
      </c>
      <c r="Y196" s="155"/>
    </row>
    <row r="197" spans="1:25" ht="13.5">
      <c r="A197">
        <v>1.9</v>
      </c>
      <c r="B197">
        <f t="shared" si="20"/>
        <v>-0.32328956686350335</v>
      </c>
      <c r="C197">
        <f t="shared" si="21"/>
        <v>0.9463000876874145</v>
      </c>
      <c r="D197">
        <f t="shared" si="22"/>
        <v>-0.32328956686350335</v>
      </c>
      <c r="E197">
        <f>IF('軌道図'!$C$3="","",D197-$F$2)</f>
      </c>
      <c r="F197">
        <f>IF('軌道図'!$C$3="","",$B$2*$F$5*C197)</f>
      </c>
      <c r="H197">
        <f t="shared" si="23"/>
        <v>-0.32328956686350335</v>
      </c>
      <c r="I197">
        <f t="shared" si="24"/>
        <v>0.9463000876874145</v>
      </c>
      <c r="J197">
        <f t="shared" si="25"/>
        <v>-0.12514539133286215</v>
      </c>
      <c r="K197">
        <f t="shared" si="26"/>
        <v>-0.20473315133286216</v>
      </c>
      <c r="L197">
        <f t="shared" si="27"/>
        <v>0.35848689913611803</v>
      </c>
      <c r="M197">
        <f t="shared" si="28"/>
        <v>-0.03057826724831897</v>
      </c>
      <c r="N197">
        <f t="shared" si="29"/>
        <v>0.4116958703691407</v>
      </c>
      <c r="Y197" s="155"/>
    </row>
    <row r="198" spans="1:25" ht="13.5">
      <c r="A198">
        <v>1.91</v>
      </c>
      <c r="B198">
        <f t="shared" si="20"/>
        <v>-0.33273624568084514</v>
      </c>
      <c r="C198">
        <f t="shared" si="21"/>
        <v>0.9430199312900106</v>
      </c>
      <c r="D198">
        <f t="shared" si="22"/>
        <v>-0.33273624568084514</v>
      </c>
      <c r="E198">
        <f>IF('軌道図'!$C$3="","",D198-$F$2)</f>
      </c>
      <c r="F198">
        <f>IF('軌道図'!$C$3="","",$B$2*$F$5*C198)</f>
      </c>
      <c r="H198">
        <f t="shared" si="23"/>
        <v>-0.33273624568084514</v>
      </c>
      <c r="I198">
        <f t="shared" si="24"/>
        <v>0.9430199312900106</v>
      </c>
      <c r="J198">
        <f t="shared" si="25"/>
        <v>-0.12880220070305515</v>
      </c>
      <c r="K198">
        <f t="shared" si="26"/>
        <v>-0.20838996070305515</v>
      </c>
      <c r="L198">
        <f t="shared" si="27"/>
        <v>0.3572442773601226</v>
      </c>
      <c r="M198">
        <f t="shared" si="28"/>
        <v>-0.034413945724900696</v>
      </c>
      <c r="N198">
        <f t="shared" si="29"/>
        <v>0.4121474611932247</v>
      </c>
      <c r="Y198" s="155"/>
    </row>
    <row r="199" spans="1:25" ht="13.5">
      <c r="A199">
        <v>1.92</v>
      </c>
      <c r="B199">
        <f t="shared" si="20"/>
        <v>-0.3421496511508982</v>
      </c>
      <c r="C199">
        <f t="shared" si="21"/>
        <v>0.9396454736853249</v>
      </c>
      <c r="D199">
        <f t="shared" si="22"/>
        <v>-0.3421496511508982</v>
      </c>
      <c r="E199">
        <f>IF('軌道図'!$C$3="","",D199-$F$2)</f>
      </c>
      <c r="F199">
        <f>IF('軌道図'!$C$3="","",$B$2*$F$5*C199)</f>
      </c>
      <c r="H199">
        <f t="shared" si="23"/>
        <v>-0.3421496511508982</v>
      </c>
      <c r="I199">
        <f t="shared" si="24"/>
        <v>0.9396454736853249</v>
      </c>
      <c r="J199">
        <f t="shared" si="25"/>
        <v>-0.1324461299605127</v>
      </c>
      <c r="K199">
        <f t="shared" si="26"/>
        <v>-0.2120338899605127</v>
      </c>
      <c r="L199">
        <f t="shared" si="27"/>
        <v>0.3559659314540936</v>
      </c>
      <c r="M199">
        <f t="shared" si="28"/>
        <v>-0.038253367262555155</v>
      </c>
      <c r="N199">
        <f t="shared" si="29"/>
        <v>0.4125612618034361</v>
      </c>
      <c r="Y199" s="155"/>
    </row>
    <row r="200" spans="1:25" ht="13.5">
      <c r="A200">
        <v>1.93</v>
      </c>
      <c r="B200">
        <f aca="true" t="shared" si="30" ref="B200:B263">COS(A200)</f>
        <v>-0.35152884194095985</v>
      </c>
      <c r="C200">
        <f aca="true" t="shared" si="31" ref="C200:C263">SIN(A200)</f>
        <v>0.9361770523163061</v>
      </c>
      <c r="D200">
        <f aca="true" t="shared" si="32" ref="D200:D263">$B$2*B200</f>
        <v>-0.35152884194095985</v>
      </c>
      <c r="E200">
        <f>IF('軌道図'!$C$3="","",D200-$F$2)</f>
      </c>
      <c r="F200">
        <f>IF('軌道図'!$C$3="","",$B$2*$F$5*C200)</f>
      </c>
      <c r="H200">
        <f aca="true" t="shared" si="33" ref="H200:H263">COS(A200)</f>
        <v>-0.35152884194095985</v>
      </c>
      <c r="I200">
        <f aca="true" t="shared" si="34" ref="I200:I263">SIN(A200)</f>
        <v>0.9361770523163061</v>
      </c>
      <c r="J200">
        <f aca="true" t="shared" si="35" ref="J200:J263">$I$2*H200</f>
        <v>-0.13607681471534555</v>
      </c>
      <c r="K200">
        <f aca="true" t="shared" si="36" ref="K200:K263">J200-$I$2*$L$2</f>
        <v>-0.21566457471534556</v>
      </c>
      <c r="L200">
        <f aca="true" t="shared" si="37" ref="L200:L263">$I$2*$L$5*I200</f>
        <v>0.35465198925155655</v>
      </c>
      <c r="M200">
        <f aca="true" t="shared" si="38" ref="M200:M263">K200*$U$5-L200*$U$4</f>
        <v>-0.04209614792232788</v>
      </c>
      <c r="N200">
        <f aca="true" t="shared" si="39" ref="N200:N263">K200*$U$4+L200*$U$5</f>
        <v>0.41293723082005884</v>
      </c>
      <c r="Y200" s="155"/>
    </row>
    <row r="201" spans="1:25" ht="13.5">
      <c r="A201">
        <v>1.94</v>
      </c>
      <c r="B201">
        <f t="shared" si="30"/>
        <v>-0.36087288013976715</v>
      </c>
      <c r="C201">
        <f t="shared" si="31"/>
        <v>0.9326150140222005</v>
      </c>
      <c r="D201">
        <f t="shared" si="32"/>
        <v>-0.36087288013976715</v>
      </c>
      <c r="E201">
        <f>IF('軌道図'!$C$3="","",D201-$F$2)</f>
      </c>
      <c r="F201">
        <f>IF('軌道図'!$C$3="","",$B$2*$F$5*C201)</f>
      </c>
      <c r="H201">
        <f t="shared" si="33"/>
        <v>-0.36087288013976715</v>
      </c>
      <c r="I201">
        <f t="shared" si="34"/>
        <v>0.9326150140222005</v>
      </c>
      <c r="J201">
        <f t="shared" si="35"/>
        <v>-0.13969389190210385</v>
      </c>
      <c r="K201">
        <f t="shared" si="36"/>
        <v>-0.21928165190210386</v>
      </c>
      <c r="L201">
        <f t="shared" si="37"/>
        <v>0.35330258214563665</v>
      </c>
      <c r="M201">
        <f t="shared" si="38"/>
        <v>-0.04594190342935536</v>
      </c>
      <c r="N201">
        <f t="shared" si="39"/>
        <v>0.4132753306465044</v>
      </c>
      <c r="Y201" s="155"/>
    </row>
    <row r="202" spans="1:25" ht="13.5">
      <c r="A202">
        <v>1.95</v>
      </c>
      <c r="B202">
        <f t="shared" si="30"/>
        <v>-0.3701808313512869</v>
      </c>
      <c r="C202">
        <f t="shared" si="31"/>
        <v>0.9289597150038693</v>
      </c>
      <c r="D202">
        <f t="shared" si="32"/>
        <v>-0.3701808313512869</v>
      </c>
      <c r="E202">
        <f>IF('軌道図'!$C$3="","",D202-$F$2)</f>
      </c>
      <c r="F202">
        <f>IF('軌道図'!$C$3="","",$B$2*$F$5*C202)</f>
      </c>
      <c r="H202">
        <f t="shared" si="33"/>
        <v>-0.3701808313512869</v>
      </c>
      <c r="I202">
        <f t="shared" si="34"/>
        <v>0.9289597150038693</v>
      </c>
      <c r="J202">
        <f t="shared" si="35"/>
        <v>-0.14329699981608315</v>
      </c>
      <c r="K202">
        <f t="shared" si="36"/>
        <v>-0.22288475981608316</v>
      </c>
      <c r="L202">
        <f t="shared" si="37"/>
        <v>0.35191784507592005</v>
      </c>
      <c r="M202">
        <f t="shared" si="38"/>
        <v>-0.04979024921129155</v>
      </c>
      <c r="N202">
        <f t="shared" si="39"/>
        <v>0.41357552747307214</v>
      </c>
      <c r="Y202" s="155"/>
    </row>
    <row r="203" spans="1:25" ht="13.5">
      <c r="A203">
        <v>1.96</v>
      </c>
      <c r="B203">
        <f t="shared" si="30"/>
        <v>-0.3794517647881545</v>
      </c>
      <c r="C203">
        <f t="shared" si="31"/>
        <v>0.9252115207881683</v>
      </c>
      <c r="D203">
        <f t="shared" si="32"/>
        <v>-0.3794517647881545</v>
      </c>
      <c r="E203">
        <f>IF('軌道図'!$C$3="","",D203-$F$2)</f>
      </c>
      <c r="F203">
        <f>IF('軌道図'!$C$3="","",$B$2*$F$5*C203)</f>
      </c>
      <c r="H203">
        <f t="shared" si="33"/>
        <v>-0.3794517647881545</v>
      </c>
      <c r="I203">
        <f t="shared" si="34"/>
        <v>0.9252115207881683</v>
      </c>
      <c r="J203">
        <f t="shared" si="35"/>
        <v>-0.1468857781494946</v>
      </c>
      <c r="K203">
        <f t="shared" si="36"/>
        <v>-0.2264735381494946</v>
      </c>
      <c r="L203">
        <f t="shared" si="37"/>
        <v>0.3504979165149597</v>
      </c>
      <c r="M203">
        <f t="shared" si="38"/>
        <v>-0.05364080043676531</v>
      </c>
      <c r="N203">
        <f t="shared" si="39"/>
        <v>0.41383779128032927</v>
      </c>
      <c r="Y203" s="155"/>
    </row>
    <row r="204" spans="1:25" ht="13.5">
      <c r="A204">
        <v>1.97</v>
      </c>
      <c r="B204">
        <f t="shared" si="30"/>
        <v>-0.388684753364752</v>
      </c>
      <c r="C204">
        <f t="shared" si="31"/>
        <v>0.9213708061913954</v>
      </c>
      <c r="D204">
        <f t="shared" si="32"/>
        <v>-0.388684753364752</v>
      </c>
      <c r="E204">
        <f>IF('軌道図'!$C$3="","",D204-$F$2)</f>
      </c>
      <c r="F204">
        <f>IF('軌道図'!$C$3="","",$B$2*$F$5*C204)</f>
      </c>
      <c r="H204">
        <f t="shared" si="33"/>
        <v>-0.388684753364752</v>
      </c>
      <c r="I204">
        <f t="shared" si="34"/>
        <v>0.9213708061913954</v>
      </c>
      <c r="J204">
        <f t="shared" si="35"/>
        <v>-0.1504598680274955</v>
      </c>
      <c r="K204">
        <f t="shared" si="36"/>
        <v>-0.2300476280274955</v>
      </c>
      <c r="L204">
        <f t="shared" si="37"/>
        <v>0.3490429384544286</v>
      </c>
      <c r="M204">
        <f t="shared" si="38"/>
        <v>-0.05749317205386273</v>
      </c>
      <c r="N204">
        <f t="shared" si="39"/>
        <v>0.41406209584211384</v>
      </c>
      <c r="Y204" s="155"/>
    </row>
    <row r="205" spans="1:25" ht="13.5">
      <c r="A205">
        <v>1.98</v>
      </c>
      <c r="B205">
        <f t="shared" si="30"/>
        <v>-0.397878873789916</v>
      </c>
      <c r="C205">
        <f t="shared" si="31"/>
        <v>0.9174379552818098</v>
      </c>
      <c r="D205">
        <f t="shared" si="32"/>
        <v>-0.397878873789916</v>
      </c>
      <c r="E205">
        <f>IF('軌道図'!$C$3="","",D205-$F$2)</f>
      </c>
      <c r="F205">
        <f>IF('軌道図'!$C$3="","",$B$2*$F$5*C205)</f>
      </c>
      <c r="H205">
        <f t="shared" si="33"/>
        <v>-0.397878873789916</v>
      </c>
      <c r="I205">
        <f t="shared" si="34"/>
        <v>0.9174379552818098</v>
      </c>
      <c r="J205">
        <f t="shared" si="35"/>
        <v>-0.15401891204407647</v>
      </c>
      <c r="K205">
        <f t="shared" si="36"/>
        <v>-0.23360667204407648</v>
      </c>
      <c r="L205">
        <f t="shared" si="37"/>
        <v>0.34755305639092005</v>
      </c>
      <c r="M205">
        <f t="shared" si="38"/>
        <v>-0.0613469788286326</v>
      </c>
      <c r="N205">
        <f t="shared" si="39"/>
        <v>0.41424841872815643</v>
      </c>
      <c r="Y205" s="155"/>
    </row>
    <row r="206" spans="1:25" ht="13.5">
      <c r="A206">
        <v>1.99</v>
      </c>
      <c r="B206">
        <f t="shared" si="30"/>
        <v>-0.4070332066592655</v>
      </c>
      <c r="C206">
        <f t="shared" si="31"/>
        <v>0.9134133613412252</v>
      </c>
      <c r="D206">
        <f t="shared" si="32"/>
        <v>-0.4070332066592655</v>
      </c>
      <c r="E206">
        <f>IF('軌道図'!$C$3="","",D206-$F$2)</f>
      </c>
      <c r="F206">
        <f>IF('軌道図'!$C$3="","",$B$2*$F$5*C206)</f>
      </c>
      <c r="H206">
        <f t="shared" si="33"/>
        <v>-0.4070332066592655</v>
      </c>
      <c r="I206">
        <f t="shared" si="34"/>
        <v>0.9134133613412252</v>
      </c>
      <c r="J206">
        <f t="shared" si="35"/>
        <v>-0.15756255429780167</v>
      </c>
      <c r="K206">
        <f t="shared" si="36"/>
        <v>-0.23715031429780167</v>
      </c>
      <c r="L206">
        <f t="shared" si="37"/>
        <v>0.34602841931139905</v>
      </c>
      <c r="M206">
        <f t="shared" si="38"/>
        <v>-0.06520183538360877</v>
      </c>
      <c r="N206">
        <f t="shared" si="39"/>
        <v>0.41439674130632387</v>
      </c>
      <c r="Y206" s="155"/>
    </row>
    <row r="207" spans="1:25" ht="13.5">
      <c r="A207">
        <v>2</v>
      </c>
      <c r="B207">
        <f t="shared" si="30"/>
        <v>-0.4161468365471424</v>
      </c>
      <c r="C207">
        <f t="shared" si="31"/>
        <v>0.9092974268256817</v>
      </c>
      <c r="D207">
        <f t="shared" si="32"/>
        <v>-0.4161468365471424</v>
      </c>
      <c r="E207">
        <f>IF('軌道図'!$C$3="","",D207-$F$2)</f>
      </c>
      <c r="F207">
        <f>IF('軌道図'!$C$3="","",$B$2*$F$5*C207)</f>
      </c>
      <c r="H207">
        <f t="shared" si="33"/>
        <v>-0.4161468365471424</v>
      </c>
      <c r="I207">
        <f t="shared" si="34"/>
        <v>0.9092974268256817</v>
      </c>
      <c r="J207">
        <f t="shared" si="35"/>
        <v>-0.1610904404273988</v>
      </c>
      <c r="K207">
        <f t="shared" si="36"/>
        <v>-0.24067820042739882</v>
      </c>
      <c r="L207">
        <f t="shared" si="37"/>
        <v>0.344469179678303</v>
      </c>
      <c r="M207">
        <f t="shared" si="38"/>
        <v>-0.06905735623634818</v>
      </c>
      <c r="N207">
        <f t="shared" si="39"/>
        <v>0.41450704874448185</v>
      </c>
      <c r="Y207" s="155"/>
    </row>
    <row r="208" spans="1:25" ht="13.5">
      <c r="A208">
        <v>2.01</v>
      </c>
      <c r="B208">
        <f t="shared" si="30"/>
        <v>-0.4252188520981522</v>
      </c>
      <c r="C208">
        <f t="shared" si="31"/>
        <v>0.905090563325201</v>
      </c>
      <c r="D208">
        <f t="shared" si="32"/>
        <v>-0.4252188520981522</v>
      </c>
      <c r="E208">
        <f>IF('軌道図'!$C$3="","",D208-$F$2)</f>
      </c>
      <c r="F208">
        <f>IF('軌道図'!$C$3="","",$B$2*$F$5*C208)</f>
      </c>
      <c r="H208">
        <f t="shared" si="33"/>
        <v>-0.4252188520981522</v>
      </c>
      <c r="I208">
        <f t="shared" si="34"/>
        <v>0.905090563325201</v>
      </c>
      <c r="J208">
        <f t="shared" si="35"/>
        <v>-0.1646022176471947</v>
      </c>
      <c r="K208">
        <f t="shared" si="36"/>
        <v>-0.24418997764719472</v>
      </c>
      <c r="L208">
        <f t="shared" si="37"/>
        <v>0.3428754934142958</v>
      </c>
      <c r="M208">
        <f t="shared" si="38"/>
        <v>-0.07291315583797839</v>
      </c>
      <c r="N208">
        <f t="shared" si="39"/>
        <v>0.41457933001197844</v>
      </c>
      <c r="Y208" s="155"/>
    </row>
    <row r="209" spans="1:25" ht="13.5">
      <c r="A209">
        <v>2.02</v>
      </c>
      <c r="B209">
        <f t="shared" si="30"/>
        <v>-0.4342483461183005</v>
      </c>
      <c r="C209">
        <f t="shared" si="31"/>
        <v>0.9007931915226273</v>
      </c>
      <c r="D209">
        <f t="shared" si="32"/>
        <v>-0.4342483461183005</v>
      </c>
      <c r="E209">
        <f>IF('軌道図'!$C$3="","",D209-$F$2)</f>
      </c>
      <c r="F209">
        <f>IF('軌道図'!$C$3="","",$B$2*$F$5*C209)</f>
      </c>
      <c r="H209">
        <f t="shared" si="33"/>
        <v>-0.4342483461183005</v>
      </c>
      <c r="I209">
        <f t="shared" si="34"/>
        <v>0.9007931915226273</v>
      </c>
      <c r="J209">
        <f t="shared" si="35"/>
        <v>-0.16809753478239411</v>
      </c>
      <c r="K209">
        <f t="shared" si="36"/>
        <v>-0.24768529478239412</v>
      </c>
      <c r="L209">
        <f t="shared" si="37"/>
        <v>0.34124751988667573</v>
      </c>
      <c r="M209">
        <f t="shared" si="38"/>
        <v>-0.07676884861175265</v>
      </c>
      <c r="N209">
        <f t="shared" si="39"/>
        <v>0.4146135778807472</v>
      </c>
      <c r="Y209" s="155"/>
    </row>
    <row r="210" spans="1:25" ht="13.5">
      <c r="A210">
        <v>2.03</v>
      </c>
      <c r="B210">
        <f t="shared" si="30"/>
        <v>-0.4432344156657089</v>
      </c>
      <c r="C210">
        <f t="shared" si="31"/>
        <v>0.89640574115156</v>
      </c>
      <c r="D210">
        <f t="shared" si="32"/>
        <v>-0.4432344156657089</v>
      </c>
      <c r="E210">
        <f>IF('軌道図'!$C$3="","",D210-$F$2)</f>
      </c>
      <c r="F210">
        <f>IF('軌道図'!$C$3="","",$B$2*$F$5*C210)</f>
      </c>
      <c r="H210">
        <f t="shared" si="33"/>
        <v>-0.4432344156657089</v>
      </c>
      <c r="I210">
        <f t="shared" si="34"/>
        <v>0.89640574115156</v>
      </c>
      <c r="J210">
        <f t="shared" si="35"/>
        <v>-0.17157604230419593</v>
      </c>
      <c r="K210">
        <f t="shared" si="36"/>
        <v>-0.25116380230419594</v>
      </c>
      <c r="L210">
        <f t="shared" si="37"/>
        <v>0.3395854218914391</v>
      </c>
      <c r="M210">
        <f t="shared" si="38"/>
        <v>-0.08062404899160627</v>
      </c>
      <c r="N210">
        <f t="shared" si="39"/>
        <v>0.41460978892602973</v>
      </c>
      <c r="Y210" s="155"/>
    </row>
    <row r="211" spans="1:25" ht="13.5">
      <c r="A211">
        <v>2.04</v>
      </c>
      <c r="B211">
        <f t="shared" si="30"/>
        <v>-0.45217616214091194</v>
      </c>
      <c r="C211">
        <f t="shared" si="31"/>
        <v>0.8919286509533796</v>
      </c>
      <c r="D211">
        <f t="shared" si="32"/>
        <v>-0.45217616214091194</v>
      </c>
      <c r="E211">
        <f>IF('軌道図'!$C$3="","",D211-$F$2)</f>
      </c>
      <c r="F211">
        <f>IF('軌道図'!$C$3="","",$B$2*$F$5*C211)</f>
      </c>
      <c r="H211">
        <f t="shared" si="33"/>
        <v>-0.45217616214091194</v>
      </c>
      <c r="I211">
        <f t="shared" si="34"/>
        <v>0.8919286509533796</v>
      </c>
      <c r="J211">
        <f t="shared" si="35"/>
        <v>-0.17503739236474702</v>
      </c>
      <c r="K211">
        <f t="shared" si="36"/>
        <v>-0.25462515236474703</v>
      </c>
      <c r="L211">
        <f t="shared" si="37"/>
        <v>0.3378893656370001</v>
      </c>
      <c r="M211">
        <f t="shared" si="38"/>
        <v>-0.08447837146071432</v>
      </c>
      <c r="N211">
        <f t="shared" si="39"/>
        <v>0.41456796352671843</v>
      </c>
      <c r="Y211" s="155"/>
    </row>
    <row r="212" spans="1:25" ht="13.5">
      <c r="A212">
        <v>2.05</v>
      </c>
      <c r="B212">
        <f t="shared" si="30"/>
        <v>-0.46107269137671275</v>
      </c>
      <c r="C212">
        <f t="shared" si="31"/>
        <v>0.8873623686333755</v>
      </c>
      <c r="D212">
        <f t="shared" si="32"/>
        <v>-0.46107269137671275</v>
      </c>
      <c r="E212">
        <f>IF('軌道図'!$C$3="","",D212-$F$2)</f>
      </c>
      <c r="F212">
        <f>IF('軌道図'!$C$3="","",$B$2*$F$5*C212)</f>
      </c>
      <c r="H212">
        <f t="shared" si="33"/>
        <v>-0.46107269137671275</v>
      </c>
      <c r="I212">
        <f t="shared" si="34"/>
        <v>0.8873623686333755</v>
      </c>
      <c r="J212">
        <f t="shared" si="35"/>
        <v>-0.17848123883192551</v>
      </c>
      <c r="K212">
        <f t="shared" si="36"/>
        <v>-0.2580689988319255</v>
      </c>
      <c r="L212">
        <f t="shared" si="37"/>
        <v>0.33615952072757105</v>
      </c>
      <c r="M212">
        <f t="shared" si="38"/>
        <v>-0.08833143059004145</v>
      </c>
      <c r="N212">
        <f t="shared" si="39"/>
        <v>0.41448810586531837</v>
      </c>
      <c r="Y212" s="155"/>
    </row>
    <row r="213" spans="1:25" ht="13.5">
      <c r="A213">
        <v>2.06</v>
      </c>
      <c r="B213">
        <f t="shared" si="30"/>
        <v>-0.4699231137276022</v>
      </c>
      <c r="C213">
        <f t="shared" si="31"/>
        <v>0.8827073508159741</v>
      </c>
      <c r="D213">
        <f t="shared" si="32"/>
        <v>-0.4699231137276022</v>
      </c>
      <c r="E213">
        <f>IF('軌道図'!$C$3="","",D213-$F$2)</f>
      </c>
      <c r="F213">
        <f>IF('軌道図'!$C$3="","",$B$2*$F$5*C213)</f>
      </c>
      <c r="H213">
        <f t="shared" si="33"/>
        <v>-0.4699231137276022</v>
      </c>
      <c r="I213">
        <f t="shared" si="34"/>
        <v>0.8827073508159741</v>
      </c>
      <c r="J213">
        <f t="shared" si="35"/>
        <v>-0.1819072373239548</v>
      </c>
      <c r="K213">
        <f t="shared" si="36"/>
        <v>-0.2614949973239548</v>
      </c>
      <c r="L213">
        <f t="shared" si="37"/>
        <v>0.33439606014620116</v>
      </c>
      <c r="M213">
        <f t="shared" si="38"/>
        <v>-0.0921828410768859</v>
      </c>
      <c r="N213">
        <f t="shared" si="39"/>
        <v>0.414370223927529</v>
      </c>
      <c r="Y213" s="155"/>
    </row>
    <row r="214" spans="1:25" ht="13.5">
      <c r="A214">
        <v>2.07</v>
      </c>
      <c r="B214">
        <f t="shared" si="30"/>
        <v>-0.4787265441587198</v>
      </c>
      <c r="C214">
        <f t="shared" si="31"/>
        <v>0.8779640629990781</v>
      </c>
      <c r="D214">
        <f t="shared" si="32"/>
        <v>-0.4787265441587198</v>
      </c>
      <c r="E214">
        <f>IF('軌道図'!$C$3="","",D214-$F$2)</f>
      </c>
      <c r="F214">
        <f>IF('軌道図'!$C$3="","",$B$2*$F$5*C214)</f>
      </c>
      <c r="H214">
        <f t="shared" si="33"/>
        <v>-0.4787265441587198</v>
      </c>
      <c r="I214">
        <f t="shared" si="34"/>
        <v>0.8779640629990781</v>
      </c>
      <c r="J214">
        <f t="shared" si="35"/>
        <v>-0.18531504524384043</v>
      </c>
      <c r="K214">
        <f t="shared" si="36"/>
        <v>-0.26490280524384047</v>
      </c>
      <c r="L214">
        <f t="shared" si="37"/>
        <v>0.33259916023747915</v>
      </c>
      <c r="M214">
        <f t="shared" si="38"/>
        <v>-0.09603221778340823</v>
      </c>
      <c r="N214">
        <f t="shared" si="39"/>
        <v>0.414214329501446</v>
      </c>
      <c r="Y214" s="155"/>
    </row>
    <row r="215" spans="1:25" ht="13.5">
      <c r="A215">
        <v>2.08</v>
      </c>
      <c r="B215">
        <f t="shared" si="30"/>
        <v>-0.4874821023343594</v>
      </c>
      <c r="C215">
        <f t="shared" si="31"/>
        <v>0.8731329795075164</v>
      </c>
      <c r="D215">
        <f t="shared" si="32"/>
        <v>-0.4874821023343594</v>
      </c>
      <c r="E215">
        <f>IF('軌道図'!$C$3="","",D215-$F$2)</f>
      </c>
      <c r="F215">
        <f>IF('軌道図'!$C$3="","",$B$2*$F$5*C215)</f>
      </c>
      <c r="H215">
        <f t="shared" si="33"/>
        <v>-0.4874821023343594</v>
      </c>
      <c r="I215">
        <f t="shared" si="34"/>
        <v>0.8731329795075164</v>
      </c>
      <c r="J215">
        <f t="shared" si="35"/>
        <v>-0.18870432181363053</v>
      </c>
      <c r="K215">
        <f t="shared" si="36"/>
        <v>-0.2682920818136305</v>
      </c>
      <c r="L215">
        <f t="shared" si="37"/>
        <v>0.33076900068989834</v>
      </c>
      <c r="M215">
        <f t="shared" si="38"/>
        <v>-0.09987917577514585</v>
      </c>
      <c r="N215">
        <f t="shared" si="39"/>
        <v>0.4140204381763819</v>
      </c>
      <c r="Y215" s="155"/>
    </row>
    <row r="216" spans="1:25" ht="13.5">
      <c r="A216">
        <v>2.09</v>
      </c>
      <c r="B216">
        <f t="shared" si="30"/>
        <v>-0.49618891270599885</v>
      </c>
      <c r="C216">
        <f t="shared" si="31"/>
        <v>0.8682145834456126</v>
      </c>
      <c r="D216">
        <f t="shared" si="32"/>
        <v>-0.49618891270599885</v>
      </c>
      <c r="E216">
        <f>IF('軌道図'!$C$3="","",D216-$F$2)</f>
      </c>
      <c r="F216">
        <f>IF('軌道図'!$C$3="","",$B$2*$F$5*C216)</f>
      </c>
      <c r="H216">
        <f t="shared" si="33"/>
        <v>-0.49618891270599885</v>
      </c>
      <c r="I216">
        <f t="shared" si="34"/>
        <v>0.8682145834456126</v>
      </c>
      <c r="J216">
        <f t="shared" si="35"/>
        <v>-0.19207472810849216</v>
      </c>
      <c r="K216">
        <f t="shared" si="36"/>
        <v>-0.27166248810849214</v>
      </c>
      <c r="L216">
        <f t="shared" si="37"/>
        <v>0.3289057645178886</v>
      </c>
      <c r="M216">
        <f t="shared" si="38"/>
        <v>-0.10372333035950504</v>
      </c>
      <c r="N216">
        <f t="shared" si="39"/>
        <v>0.4137885693413079</v>
      </c>
      <c r="Y216" s="155"/>
    </row>
    <row r="217" spans="1:25" ht="13.5">
      <c r="A217">
        <v>2.1</v>
      </c>
      <c r="B217">
        <f t="shared" si="30"/>
        <v>-0.5048461045998576</v>
      </c>
      <c r="C217">
        <f t="shared" si="31"/>
        <v>0.8632093666488737</v>
      </c>
      <c r="D217">
        <f t="shared" si="32"/>
        <v>-0.5048461045998576</v>
      </c>
      <c r="E217">
        <f>IF('軌道図'!$C$3="","",D217-$F$2)</f>
      </c>
      <c r="F217">
        <f>IF('軌道図'!$C$3="","",$B$2*$F$5*C217)</f>
      </c>
      <c r="H217">
        <f t="shared" si="33"/>
        <v>-0.5048461045998576</v>
      </c>
      <c r="I217">
        <f t="shared" si="34"/>
        <v>0.8632093666488737</v>
      </c>
      <c r="J217">
        <f t="shared" si="35"/>
        <v>-0.19542592709060486</v>
      </c>
      <c r="K217">
        <f t="shared" si="36"/>
        <v>-0.27501368709060486</v>
      </c>
      <c r="L217">
        <f t="shared" si="37"/>
        <v>0.3270096380435142</v>
      </c>
      <c r="M217">
        <f t="shared" si="38"/>
        <v>-0.10756429712423127</v>
      </c>
      <c r="N217">
        <f t="shared" si="39"/>
        <v>0.4135187461829142</v>
      </c>
      <c r="Y217" s="155"/>
    </row>
    <row r="218" spans="1:25" ht="13.5">
      <c r="A218">
        <v>2.11</v>
      </c>
      <c r="B218">
        <f t="shared" si="30"/>
        <v>-0.5134528123039594</v>
      </c>
      <c r="C218">
        <f t="shared" si="31"/>
        <v>0.8581178296348089</v>
      </c>
      <c r="D218">
        <f t="shared" si="32"/>
        <v>-0.5134528123039594</v>
      </c>
      <c r="E218">
        <f>IF('軌道図'!$C$3="","",D218-$F$2)</f>
      </c>
      <c r="F218">
        <f>IF('軌道図'!$C$3="","",$B$2*$F$5*C218)</f>
      </c>
      <c r="H218">
        <f t="shared" si="33"/>
        <v>-0.5134528123039594</v>
      </c>
      <c r="I218">
        <f t="shared" si="34"/>
        <v>0.8581178296348089</v>
      </c>
      <c r="J218">
        <f t="shared" si="35"/>
        <v>-0.1987575836428627</v>
      </c>
      <c r="K218">
        <f t="shared" si="36"/>
        <v>-0.2783453436428627</v>
      </c>
      <c r="L218">
        <f t="shared" si="37"/>
        <v>0.32508081087784263</v>
      </c>
      <c r="M218">
        <f t="shared" si="38"/>
        <v>-0.11140169197584834</v>
      </c>
      <c r="N218">
        <f t="shared" si="39"/>
        <v>0.41321099568329156</v>
      </c>
      <c r="Y218" s="155"/>
    </row>
    <row r="219" spans="1:25" ht="13.5">
      <c r="A219">
        <v>2.12</v>
      </c>
      <c r="B219">
        <f t="shared" si="30"/>
        <v>-0.5220081751547073</v>
      </c>
      <c r="C219">
        <f t="shared" si="31"/>
        <v>0.8529404815528762</v>
      </c>
      <c r="D219">
        <f t="shared" si="32"/>
        <v>-0.5220081751547073</v>
      </c>
      <c r="E219">
        <f>IF('軌道図'!$C$3="","",D219-$F$2)</f>
      </c>
      <c r="F219">
        <f>IF('軌道図'!$C$3="","",$B$2*$F$5*C219)</f>
      </c>
      <c r="H219">
        <f t="shared" si="33"/>
        <v>-0.5220081751547073</v>
      </c>
      <c r="I219">
        <f t="shared" si="34"/>
        <v>0.8529404815528762</v>
      </c>
      <c r="J219">
        <f t="shared" si="35"/>
        <v>-0.2020693646023872</v>
      </c>
      <c r="K219">
        <f t="shared" si="36"/>
        <v>-0.28165712460238723</v>
      </c>
      <c r="L219">
        <f t="shared" si="37"/>
        <v>0.323119475901983</v>
      </c>
      <c r="M219">
        <f t="shared" si="38"/>
        <v>-0.11523513117806938</v>
      </c>
      <c r="N219">
        <f t="shared" si="39"/>
        <v>0.4128653486172338</v>
      </c>
      <c r="Y219" s="155"/>
    </row>
    <row r="220" spans="1:25" ht="13.5">
      <c r="A220">
        <v>2.13</v>
      </c>
      <c r="B220">
        <f t="shared" si="30"/>
        <v>-0.5305113376229448</v>
      </c>
      <c r="C220">
        <f t="shared" si="31"/>
        <v>0.8476778401335698</v>
      </c>
      <c r="D220">
        <f t="shared" si="32"/>
        <v>-0.5305113376229448</v>
      </c>
      <c r="E220">
        <f>IF('軌道図'!$C$3="","",D220-$F$2)</f>
      </c>
      <c r="F220">
        <f>IF('軌道図'!$C$3="","",$B$2*$F$5*C220)</f>
      </c>
      <c r="H220">
        <f t="shared" si="33"/>
        <v>-0.5305113376229448</v>
      </c>
      <c r="I220">
        <f t="shared" si="34"/>
        <v>0.8476778401335698</v>
      </c>
      <c r="J220">
        <f t="shared" si="35"/>
        <v>-0.20536093879384193</v>
      </c>
      <c r="K220">
        <f t="shared" si="36"/>
        <v>-0.28494869879384194</v>
      </c>
      <c r="L220">
        <f t="shared" si="37"/>
        <v>0.32112582924779853</v>
      </c>
      <c r="M220">
        <f t="shared" si="38"/>
        <v>-0.1190642313901683</v>
      </c>
      <c r="N220">
        <f t="shared" si="39"/>
        <v>0.41248183954915923</v>
      </c>
      <c r="Y220" s="155"/>
    </row>
    <row r="221" spans="1:25" ht="13.5">
      <c r="A221">
        <v>2.14</v>
      </c>
      <c r="B221">
        <f t="shared" si="30"/>
        <v>-0.5389614493995115</v>
      </c>
      <c r="C221">
        <f t="shared" si="31"/>
        <v>0.8423304316366457</v>
      </c>
      <c r="D221">
        <f t="shared" si="32"/>
        <v>-0.5389614493995115</v>
      </c>
      <c r="E221">
        <f>IF('軌道図'!$C$3="","",D221-$F$2)</f>
      </c>
      <c r="F221">
        <f>IF('軌道図'!$C$3="","",$B$2*$F$5*C221)</f>
      </c>
      <c r="H221">
        <f t="shared" si="33"/>
        <v>-0.5389614493995115</v>
      </c>
      <c r="I221">
        <f t="shared" si="34"/>
        <v>0.8423304316366457</v>
      </c>
      <c r="J221">
        <f t="shared" si="35"/>
        <v>-0.2086319770625509</v>
      </c>
      <c r="K221">
        <f t="shared" si="36"/>
        <v>-0.2882197370625509</v>
      </c>
      <c r="L221">
        <f t="shared" si="37"/>
        <v>0.3191000702782932</v>
      </c>
      <c r="M221">
        <f t="shared" si="38"/>
        <v>-0.12288860970531518</v>
      </c>
      <c r="N221">
        <f t="shared" si="39"/>
        <v>0.4120605068296552</v>
      </c>
      <c r="Y221" s="155"/>
    </row>
    <row r="222" spans="1:25" ht="13.5">
      <c r="A222">
        <v>2.15</v>
      </c>
      <c r="B222">
        <f t="shared" si="30"/>
        <v>-0.547357665480271</v>
      </c>
      <c r="C222">
        <f t="shared" si="31"/>
        <v>0.8368987907984977</v>
      </c>
      <c r="D222">
        <f t="shared" si="32"/>
        <v>-0.547357665480271</v>
      </c>
      <c r="E222">
        <f>IF('軌道図'!$C$3="","",D222-$F$2)</f>
      </c>
      <c r="F222">
        <f>IF('軌道図'!$C$3="","",$B$2*$F$5*C222)</f>
      </c>
      <c r="H222">
        <f t="shared" si="33"/>
        <v>-0.547357665480271</v>
      </c>
      <c r="I222">
        <f t="shared" si="34"/>
        <v>0.8368987907984977</v>
      </c>
      <c r="J222">
        <f t="shared" si="35"/>
        <v>-0.2118821523074129</v>
      </c>
      <c r="K222">
        <f t="shared" si="36"/>
        <v>-0.2914699123074129</v>
      </c>
      <c r="L222">
        <f t="shared" si="37"/>
        <v>0.31704240156767594</v>
      </c>
      <c r="M222">
        <f t="shared" si="38"/>
        <v>-0.1267078836888651</v>
      </c>
      <c r="N222">
        <f t="shared" si="39"/>
        <v>0.4116013925916426</v>
      </c>
      <c r="Y222" s="155"/>
    </row>
    <row r="223" spans="1:25" ht="13.5">
      <c r="A223">
        <v>2.16</v>
      </c>
      <c r="B223">
        <f t="shared" si="30"/>
        <v>-0.5556991462506127</v>
      </c>
      <c r="C223">
        <f t="shared" si="31"/>
        <v>0.8313834607786831</v>
      </c>
      <c r="D223">
        <f t="shared" si="32"/>
        <v>-0.5556991462506127</v>
      </c>
      <c r="E223">
        <f>IF('軌道図'!$C$3="","",D223-$F$2)</f>
      </c>
      <c r="F223">
        <f>IF('軌道図'!$C$3="","",$B$2*$F$5*C223)</f>
      </c>
      <c r="H223">
        <f t="shared" si="33"/>
        <v>-0.5556991462506127</v>
      </c>
      <c r="I223">
        <f t="shared" si="34"/>
        <v>0.8313834607786831</v>
      </c>
      <c r="J223">
        <f t="shared" si="35"/>
        <v>-0.21511113951361216</v>
      </c>
      <c r="K223">
        <f t="shared" si="36"/>
        <v>-0.29469889951361217</v>
      </c>
      <c r="L223">
        <f t="shared" si="37"/>
        <v>0.314953028881103</v>
      </c>
      <c r="M223">
        <f t="shared" si="38"/>
        <v>-0.13052167141660267</v>
      </c>
      <c r="N223">
        <f t="shared" si="39"/>
        <v>0.41110454274616254</v>
      </c>
      <c r="Y223" s="155"/>
    </row>
    <row r="224" spans="1:25" ht="13.5">
      <c r="A224">
        <v>2.17</v>
      </c>
      <c r="B224">
        <f t="shared" si="30"/>
        <v>-0.5639850575694101</v>
      </c>
      <c r="C224">
        <f t="shared" si="31"/>
        <v>0.825784993105608</v>
      </c>
      <c r="D224">
        <f t="shared" si="32"/>
        <v>-0.5639850575694101</v>
      </c>
      <c r="E224">
        <f>IF('軌道図'!$C$3="","",D224-$F$2)</f>
      </c>
      <c r="F224">
        <f>IF('軌道図'!$C$3="","",$B$2*$F$5*C224)</f>
      </c>
      <c r="H224">
        <f t="shared" si="33"/>
        <v>-0.5639850575694101</v>
      </c>
      <c r="I224">
        <f t="shared" si="34"/>
        <v>0.825784993105608</v>
      </c>
      <c r="J224">
        <f t="shared" si="35"/>
        <v>-0.21831861578511863</v>
      </c>
      <c r="K224">
        <f t="shared" si="36"/>
        <v>-0.29790637578511864</v>
      </c>
      <c r="L224">
        <f t="shared" si="37"/>
        <v>0.31283216115410195</v>
      </c>
      <c r="M224">
        <f t="shared" si="38"/>
        <v>-0.1343295915129331</v>
      </c>
      <c r="N224">
        <f t="shared" si="39"/>
        <v>0.41057000697778556</v>
      </c>
      <c r="Y224" s="155"/>
    </row>
    <row r="225" spans="1:25" ht="13.5">
      <c r="A225">
        <v>2.18</v>
      </c>
      <c r="B225">
        <f t="shared" si="30"/>
        <v>-0.5722145708524369</v>
      </c>
      <c r="C225">
        <f t="shared" si="31"/>
        <v>0.8201039476213742</v>
      </c>
      <c r="D225">
        <f t="shared" si="32"/>
        <v>-0.5722145708524369</v>
      </c>
      <c r="E225">
        <f>IF('軌道図'!$C$3="","",D225-$F$2)</f>
      </c>
      <c r="F225">
        <f>IF('軌道図'!$C$3="","",$B$2*$F$5*C225)</f>
      </c>
      <c r="H225">
        <f t="shared" si="33"/>
        <v>-0.5722145708524369</v>
      </c>
      <c r="I225">
        <f t="shared" si="34"/>
        <v>0.8201039476213742</v>
      </c>
      <c r="J225">
        <f t="shared" si="35"/>
        <v>-0.22150426037697832</v>
      </c>
      <c r="K225">
        <f t="shared" si="36"/>
        <v>-0.30109202037697835</v>
      </c>
      <c r="L225">
        <f t="shared" si="37"/>
        <v>0.3106800104716781</v>
      </c>
      <c r="M225">
        <f t="shared" si="38"/>
        <v>-0.13813126318902028</v>
      </c>
      <c r="N225">
        <f t="shared" si="39"/>
        <v>0.4099978387396431</v>
      </c>
      <c r="Y225" s="155"/>
    </row>
    <row r="226" spans="1:25" ht="13.5">
      <c r="A226">
        <v>2.19</v>
      </c>
      <c r="B226">
        <f t="shared" si="30"/>
        <v>-0.5803868631552219</v>
      </c>
      <c r="C226">
        <f t="shared" si="31"/>
        <v>0.814340892425796</v>
      </c>
      <c r="D226">
        <f t="shared" si="32"/>
        <v>-0.5803868631552219</v>
      </c>
      <c r="E226">
        <f>IF('軌道図'!$C$3="","",D226-$F$2)</f>
      </c>
      <c r="F226">
        <f>IF('軌道図'!$C$3="","",$B$2*$F$5*C226)</f>
      </c>
      <c r="H226">
        <f t="shared" si="33"/>
        <v>-0.5803868631552219</v>
      </c>
      <c r="I226">
        <f t="shared" si="34"/>
        <v>0.814340892425796</v>
      </c>
      <c r="J226">
        <f t="shared" si="35"/>
        <v>-0.2246677547273864</v>
      </c>
      <c r="K226">
        <f t="shared" si="36"/>
        <v>-0.30425551472738643</v>
      </c>
      <c r="L226">
        <f t="shared" si="37"/>
        <v>0.3084967920471062</v>
      </c>
      <c r="M226">
        <f t="shared" si="38"/>
        <v>-0.1419263062808643</v>
      </c>
      <c r="N226">
        <f t="shared" si="39"/>
        <v>0.409388095248082</v>
      </c>
      <c r="Y226" s="155"/>
    </row>
    <row r="227" spans="1:25" ht="13.5">
      <c r="A227">
        <v>2.2</v>
      </c>
      <c r="B227">
        <f t="shared" si="30"/>
        <v>-0.5885011172553458</v>
      </c>
      <c r="C227">
        <f t="shared" si="31"/>
        <v>0.8084964038195901</v>
      </c>
      <c r="D227">
        <f t="shared" si="32"/>
        <v>-0.5885011172553458</v>
      </c>
      <c r="E227">
        <f>IF('軌道図'!$C$3="","",D227-$F$2)</f>
      </c>
      <c r="F227">
        <f>IF('軌道図'!$C$3="","",$B$2*$F$5*C227)</f>
      </c>
      <c r="H227">
        <f t="shared" si="33"/>
        <v>-0.5885011172553458</v>
      </c>
      <c r="I227">
        <f t="shared" si="34"/>
        <v>0.8084964038195901</v>
      </c>
      <c r="J227">
        <f t="shared" si="35"/>
        <v>-0.22780878248954436</v>
      </c>
      <c r="K227">
        <f t="shared" si="36"/>
        <v>-0.3073965424895444</v>
      </c>
      <c r="L227">
        <f t="shared" si="37"/>
        <v>0.30628272420040936</v>
      </c>
      <c r="M227">
        <f t="shared" si="38"/>
        <v>-0.14571434128731878</v>
      </c>
      <c r="N227">
        <f t="shared" si="39"/>
        <v>0.40874083747694345</v>
      </c>
      <c r="Y227" s="155"/>
    </row>
    <row r="228" spans="1:25" ht="13.5">
      <c r="A228">
        <v>2.21</v>
      </c>
      <c r="B228">
        <f t="shared" si="30"/>
        <v>-0.5965565217341599</v>
      </c>
      <c r="C228">
        <f t="shared" si="31"/>
        <v>0.8025710662467472</v>
      </c>
      <c r="D228">
        <f t="shared" si="32"/>
        <v>-0.5965565217341599</v>
      </c>
      <c r="E228">
        <f>IF('軌道図'!$C$3="","",D228-$F$2)</f>
      </c>
      <c r="F228">
        <f>IF('軌道図'!$C$3="","",$B$2*$F$5*C228)</f>
      </c>
      <c r="H228">
        <f t="shared" si="33"/>
        <v>-0.5965565217341599</v>
      </c>
      <c r="I228">
        <f t="shared" si="34"/>
        <v>0.8025710662467472</v>
      </c>
      <c r="J228">
        <f t="shared" si="35"/>
        <v>-0.23092702956329328</v>
      </c>
      <c r="K228">
        <f t="shared" si="36"/>
        <v>-0.31051478956329326</v>
      </c>
      <c r="L228">
        <f t="shared" si="37"/>
        <v>0.3040380283365273</v>
      </c>
      <c r="M228">
        <f t="shared" si="38"/>
        <v>-0.14949498940803943</v>
      </c>
      <c r="N228">
        <f t="shared" si="39"/>
        <v>0.40805613015146514</v>
      </c>
      <c r="Y228" s="155"/>
    </row>
    <row r="229" spans="1:25" ht="13.5">
      <c r="A229">
        <v>2.22</v>
      </c>
      <c r="B229">
        <f t="shared" si="30"/>
        <v>-0.6045522710579296</v>
      </c>
      <c r="C229">
        <f t="shared" si="31"/>
        <v>0.7965654722360865</v>
      </c>
      <c r="D229">
        <f t="shared" si="32"/>
        <v>-0.6045522710579296</v>
      </c>
      <c r="E229">
        <f>IF('軌道図'!$C$3="","",D229-$F$2)</f>
      </c>
      <c r="F229">
        <f>IF('軌道図'!$C$3="","",$B$2*$F$5*C229)</f>
      </c>
      <c r="H229">
        <f t="shared" si="33"/>
        <v>-0.6045522710579296</v>
      </c>
      <c r="I229">
        <f t="shared" si="34"/>
        <v>0.7965654722360865</v>
      </c>
      <c r="J229">
        <f t="shared" si="35"/>
        <v>-0.23402218412652456</v>
      </c>
      <c r="K229">
        <f t="shared" si="36"/>
        <v>-0.31360994412652454</v>
      </c>
      <c r="L229">
        <f t="shared" si="37"/>
        <v>0.3017629289231757</v>
      </c>
      <c r="M229">
        <f t="shared" si="38"/>
        <v>-0.15326787258136523</v>
      </c>
      <c r="N229">
        <f t="shared" si="39"/>
        <v>0.407334041741809</v>
      </c>
      <c r="Y229" s="155"/>
    </row>
    <row r="230" spans="1:25" ht="13.5">
      <c r="A230">
        <v>2.23</v>
      </c>
      <c r="B230">
        <f t="shared" si="30"/>
        <v>-0.6124875656583851</v>
      </c>
      <c r="C230">
        <f t="shared" si="31"/>
        <v>0.7904802223420048</v>
      </c>
      <c r="D230">
        <f t="shared" si="32"/>
        <v>-0.6124875656583851</v>
      </c>
      <c r="E230">
        <f>IF('軌道図'!$C$3="","",D230-$F$2)</f>
      </c>
      <c r="F230">
        <f>IF('軌道図'!$C$3="","",$B$2*$F$5*C230)</f>
      </c>
      <c r="H230">
        <f t="shared" si="33"/>
        <v>-0.6124875656583851</v>
      </c>
      <c r="I230">
        <f t="shared" si="34"/>
        <v>0.7904802223420048</v>
      </c>
      <c r="J230">
        <f t="shared" si="35"/>
        <v>-0.2370939366663609</v>
      </c>
      <c r="K230">
        <f t="shared" si="36"/>
        <v>-0.3166816966663609</v>
      </c>
      <c r="L230">
        <f t="shared" si="37"/>
        <v>0.29945765346840014</v>
      </c>
      <c r="M230">
        <f t="shared" si="38"/>
        <v>-0.15703261352212242</v>
      </c>
      <c r="N230">
        <f t="shared" si="39"/>
        <v>0.4065746444562144</v>
      </c>
      <c r="Y230" s="155"/>
    </row>
    <row r="231" spans="1:25" ht="13.5">
      <c r="A231">
        <v>2.24</v>
      </c>
      <c r="B231">
        <f t="shared" si="30"/>
        <v>-0.6203616120126798</v>
      </c>
      <c r="C231">
        <f t="shared" si="31"/>
        <v>0.7843159250844198</v>
      </c>
      <c r="D231">
        <f t="shared" si="32"/>
        <v>-0.6203616120126798</v>
      </c>
      <c r="E231">
        <f>IF('軌道図'!$C$3="","",D231-$F$2)</f>
      </c>
      <c r="F231">
        <f>IF('軌道図'!$C$3="","",$B$2*$F$5*C231)</f>
      </c>
      <c r="H231">
        <f t="shared" si="33"/>
        <v>-0.6203616120126798</v>
      </c>
      <c r="I231">
        <f t="shared" si="34"/>
        <v>0.7843159250844198</v>
      </c>
      <c r="J231">
        <f t="shared" si="35"/>
        <v>-0.24014198001010836</v>
      </c>
      <c r="K231">
        <f t="shared" si="36"/>
        <v>-0.31972974001010834</v>
      </c>
      <c r="L231">
        <f t="shared" si="37"/>
        <v>0.29712243249782483</v>
      </c>
      <c r="M231">
        <f t="shared" si="38"/>
        <v>-0.16078883575935451</v>
      </c>
      <c r="N231">
        <f t="shared" si="39"/>
        <v>0.4057780142337769</v>
      </c>
      <c r="Y231" s="155"/>
    </row>
    <row r="232" spans="1:25" ht="13.5">
      <c r="A232">
        <v>2.25</v>
      </c>
      <c r="B232">
        <f t="shared" si="30"/>
        <v>-0.6281736227227391</v>
      </c>
      <c r="C232">
        <f t="shared" si="31"/>
        <v>0.7780731968879212</v>
      </c>
      <c r="D232">
        <f t="shared" si="32"/>
        <v>-0.6281736227227391</v>
      </c>
      <c r="E232">
        <f>IF('軌道図'!$C$3="","",D232-$F$2)</f>
      </c>
      <c r="F232">
        <f>IF('軌道図'!$C$3="","",$B$2*$F$5*C232)</f>
      </c>
      <c r="H232">
        <f t="shared" si="33"/>
        <v>-0.6281736227227391</v>
      </c>
      <c r="I232">
        <f t="shared" si="34"/>
        <v>0.7780731968879212</v>
      </c>
      <c r="J232">
        <f t="shared" si="35"/>
        <v>-0.24316600935597232</v>
      </c>
      <c r="K232">
        <f t="shared" si="36"/>
        <v>-0.32275376935597233</v>
      </c>
      <c r="L232">
        <f t="shared" si="37"/>
        <v>0.2947574995316011</v>
      </c>
      <c r="M232">
        <f t="shared" si="38"/>
        <v>-0.1645361636739677</v>
      </c>
      <c r="N232">
        <f t="shared" si="39"/>
        <v>0.40494423073685504</v>
      </c>
      <c r="Y232" s="155"/>
    </row>
    <row r="233" spans="1:25" ht="13.5">
      <c r="A233">
        <v>2.26</v>
      </c>
      <c r="B233">
        <f t="shared" si="30"/>
        <v>-0.6359228165940024</v>
      </c>
      <c r="C233">
        <f t="shared" si="31"/>
        <v>0.7717526620201259</v>
      </c>
      <c r="D233">
        <f t="shared" si="32"/>
        <v>-0.6359228165940024</v>
      </c>
      <c r="E233">
        <f>IF('軌道図'!$C$3="","",D233-$F$2)</f>
      </c>
      <c r="F233">
        <f>IF('軌道図'!$C$3="","",$B$2*$F$5*C233)</f>
      </c>
      <c r="H233">
        <f t="shared" si="33"/>
        <v>-0.6359228165940024</v>
      </c>
      <c r="I233">
        <f t="shared" si="34"/>
        <v>0.7717526620201259</v>
      </c>
      <c r="J233">
        <f t="shared" si="35"/>
        <v>-0.24616572230353834</v>
      </c>
      <c r="K233">
        <f t="shared" si="36"/>
        <v>-0.32575348230353834</v>
      </c>
      <c r="L233">
        <f t="shared" si="37"/>
        <v>0.29236309106105457</v>
      </c>
      <c r="M233">
        <f t="shared" si="38"/>
        <v>-0.1682742225362934</v>
      </c>
      <c r="N233">
        <f t="shared" si="39"/>
        <v>0.40407337734310356</v>
      </c>
      <c r="Y233" s="155"/>
    </row>
    <row r="234" spans="1:25" ht="13.5">
      <c r="A234">
        <v>2.27</v>
      </c>
      <c r="B234">
        <f t="shared" si="30"/>
        <v>-0.6436084187135406</v>
      </c>
      <c r="C234">
        <f t="shared" si="31"/>
        <v>0.7653549525292536</v>
      </c>
      <c r="D234">
        <f t="shared" si="32"/>
        <v>-0.6436084187135406</v>
      </c>
      <c r="E234">
        <f>IF('軌道図'!$C$3="","",D234-$F$2)</f>
      </c>
      <c r="F234">
        <f>IF('軌道図'!$C$3="","",$B$2*$F$5*C234)</f>
      </c>
      <c r="H234">
        <f t="shared" si="33"/>
        <v>-0.6436084187135406</v>
      </c>
      <c r="I234">
        <f t="shared" si="34"/>
        <v>0.7653549525292536</v>
      </c>
      <c r="J234">
        <f t="shared" si="35"/>
        <v>-0.24914081888401154</v>
      </c>
      <c r="K234">
        <f t="shared" si="36"/>
        <v>-0.3287285788840115</v>
      </c>
      <c r="L234">
        <f t="shared" si="37"/>
        <v>0.289939446525037</v>
      </c>
      <c r="M234">
        <f t="shared" si="38"/>
        <v>-0.17200263854356052</v>
      </c>
      <c r="N234">
        <f t="shared" si="39"/>
        <v>0.4031655411371362</v>
      </c>
      <c r="Y234" s="155"/>
    </row>
    <row r="235" spans="1:25" ht="13.5">
      <c r="A235">
        <v>2.28</v>
      </c>
      <c r="B235">
        <f t="shared" si="30"/>
        <v>-0.6512296605275455</v>
      </c>
      <c r="C235">
        <f t="shared" si="31"/>
        <v>0.758880708180922</v>
      </c>
      <c r="D235">
        <f t="shared" si="32"/>
        <v>-0.6512296605275455</v>
      </c>
      <c r="E235">
        <f>IF('軌道図'!$C$3="","",D235-$F$2)</f>
      </c>
      <c r="F235">
        <f>IF('軌道図'!$C$3="","",$B$2*$F$5*C235)</f>
      </c>
      <c r="H235">
        <f t="shared" si="33"/>
        <v>-0.6512296605275455</v>
      </c>
      <c r="I235">
        <f t="shared" si="34"/>
        <v>0.758880708180922</v>
      </c>
      <c r="J235">
        <f t="shared" si="35"/>
        <v>-0.25209100159021286</v>
      </c>
      <c r="K235">
        <f t="shared" si="36"/>
        <v>-0.33167876159021287</v>
      </c>
      <c r="L235">
        <f t="shared" si="37"/>
        <v>0.2874868082859824</v>
      </c>
      <c r="M235">
        <f t="shared" si="38"/>
        <v>-0.17572103885727514</v>
      </c>
      <c r="N235">
        <f t="shared" si="39"/>
        <v>0.402220812901817</v>
      </c>
      <c r="Y235" s="155"/>
    </row>
    <row r="236" spans="1:25" ht="13.5">
      <c r="A236">
        <v>2.29</v>
      </c>
      <c r="B236">
        <f t="shared" si="30"/>
        <v>-0.6587857799181878</v>
      </c>
      <c r="C236">
        <f t="shared" si="31"/>
        <v>0.7523305763941707</v>
      </c>
      <c r="D236">
        <f t="shared" si="32"/>
        <v>-0.6587857799181878</v>
      </c>
      <c r="E236">
        <f>IF('軌道図'!$C$3="","",D236-$F$2)</f>
      </c>
      <c r="F236">
        <f>IF('軌道図'!$C$3="","",$B$2*$F$5*C236)</f>
      </c>
      <c r="H236">
        <f t="shared" si="33"/>
        <v>-0.6587857799181878</v>
      </c>
      <c r="I236">
        <f t="shared" si="34"/>
        <v>0.7523305763941707</v>
      </c>
      <c r="J236">
        <f t="shared" si="35"/>
        <v>-0.2550159754063305</v>
      </c>
      <c r="K236">
        <f t="shared" si="36"/>
        <v>-0.3346037354063305</v>
      </c>
      <c r="L236">
        <f t="shared" si="37"/>
        <v>0.2850054216056706</v>
      </c>
      <c r="M236">
        <f t="shared" si="38"/>
        <v>-0.17942905164050482</v>
      </c>
      <c r="N236">
        <f t="shared" si="39"/>
        <v>0.4012392871091821</v>
      </c>
      <c r="Y236" s="155"/>
    </row>
    <row r="237" spans="1:25" ht="13.5">
      <c r="A237">
        <v>2.3</v>
      </c>
      <c r="B237">
        <f t="shared" si="30"/>
        <v>-0.6662760212798241</v>
      </c>
      <c r="C237">
        <f t="shared" si="31"/>
        <v>0.7457052121767203</v>
      </c>
      <c r="D237">
        <f t="shared" si="32"/>
        <v>-0.6662760212798241</v>
      </c>
      <c r="E237">
        <f>IF('軌道図'!$C$3="","",D237-$F$2)</f>
      </c>
      <c r="F237">
        <f>IF('軌道図'!$C$3="","",$B$2*$F$5*C237)</f>
      </c>
      <c r="H237">
        <f t="shared" si="33"/>
        <v>-0.6662760212798241</v>
      </c>
      <c r="I237">
        <f t="shared" si="34"/>
        <v>0.7457052121767203</v>
      </c>
      <c r="J237">
        <f t="shared" si="35"/>
        <v>-0.25791544783741993</v>
      </c>
      <c r="K237">
        <f t="shared" si="36"/>
        <v>-0.33750320783741994</v>
      </c>
      <c r="L237">
        <f t="shared" si="37"/>
        <v>0.2824955346207021</v>
      </c>
      <c r="M237">
        <f t="shared" si="38"/>
        <v>-0.18312630609506092</v>
      </c>
      <c r="N237">
        <f t="shared" si="39"/>
        <v>0.40022106191099316</v>
      </c>
      <c r="Y237" s="155"/>
    </row>
    <row r="238" spans="1:25" ht="13.5">
      <c r="A238">
        <v>2.31</v>
      </c>
      <c r="B238">
        <f t="shared" si="30"/>
        <v>-0.6736996355945609</v>
      </c>
      <c r="C238">
        <f t="shared" si="31"/>
        <v>0.7390052780594708</v>
      </c>
      <c r="D238">
        <f t="shared" si="32"/>
        <v>-0.6736996355945609</v>
      </c>
      <c r="E238">
        <f>IF('軌道図'!$C$3="","",D238-$F$2)</f>
      </c>
      <c r="F238">
        <f>IF('軌道図'!$C$3="","",$B$2*$F$5*C238)</f>
      </c>
      <c r="H238">
        <f t="shared" si="33"/>
        <v>-0.6736996355945609</v>
      </c>
      <c r="I238">
        <f t="shared" si="34"/>
        <v>0.7390052780594708</v>
      </c>
      <c r="J238">
        <f t="shared" si="35"/>
        <v>-0.2607891289386545</v>
      </c>
      <c r="K238">
        <f t="shared" si="36"/>
        <v>-0.34037688893865453</v>
      </c>
      <c r="L238">
        <f t="shared" si="37"/>
        <v>0.27995739831768357</v>
      </c>
      <c r="M238">
        <f t="shared" si="38"/>
        <v>-0.18681243249857932</v>
      </c>
      <c r="N238">
        <f t="shared" si="39"/>
        <v>0.39916623912892113</v>
      </c>
      <c r="Y238" s="155"/>
    </row>
    <row r="239" spans="1:25" ht="13.5">
      <c r="A239">
        <v>2.32</v>
      </c>
      <c r="B239">
        <f t="shared" si="30"/>
        <v>-0.6810558805071525</v>
      </c>
      <c r="C239">
        <f t="shared" si="31"/>
        <v>0.7322314440302514</v>
      </c>
      <c r="D239">
        <f t="shared" si="32"/>
        <v>-0.6810558805071525</v>
      </c>
      <c r="E239">
        <f>IF('軌道図'!$C$3="","",D239-$F$2)</f>
      </c>
      <c r="F239">
        <f>IF('軌道図'!$C$3="","",$B$2*$F$5*C239)</f>
      </c>
      <c r="H239">
        <f t="shared" si="33"/>
        <v>-0.6810558805071525</v>
      </c>
      <c r="I239">
        <f t="shared" si="34"/>
        <v>0.7322314440302514</v>
      </c>
      <c r="J239">
        <f t="shared" si="35"/>
        <v>-0.26363673134431875</v>
      </c>
      <c r="K239">
        <f t="shared" si="36"/>
        <v>-0.34322449134431876</v>
      </c>
      <c r="L239">
        <f t="shared" si="37"/>
        <v>0.27739126650813045</v>
      </c>
      <c r="M239">
        <f t="shared" si="38"/>
        <v>-0.19048706224149115</v>
      </c>
      <c r="N239">
        <f t="shared" si="39"/>
        <v>0.3980749242443654</v>
      </c>
      <c r="Y239" s="155"/>
    </row>
    <row r="240" spans="1:25" ht="13.5">
      <c r="A240">
        <v>2.33</v>
      </c>
      <c r="B240">
        <f t="shared" si="30"/>
        <v>-0.6883440203992384</v>
      </c>
      <c r="C240">
        <f t="shared" si="31"/>
        <v>0.7253843874668195</v>
      </c>
      <c r="D240">
        <f t="shared" si="32"/>
        <v>-0.6883440203992384</v>
      </c>
      <c r="E240">
        <f>IF('軌道図'!$C$3="","",D240-$F$2)</f>
      </c>
      <c r="F240">
        <f>IF('軌道図'!$C$3="","",$B$2*$F$5*C240)</f>
      </c>
      <c r="H240">
        <f t="shared" si="33"/>
        <v>-0.6883440203992384</v>
      </c>
      <c r="I240">
        <f t="shared" si="34"/>
        <v>0.7253843874668195</v>
      </c>
      <c r="J240">
        <f t="shared" si="35"/>
        <v>-0.26645797029654517</v>
      </c>
      <c r="K240">
        <f t="shared" si="36"/>
        <v>-0.3460457302965452</v>
      </c>
      <c r="L240">
        <f t="shared" si="37"/>
        <v>0.27479739580308504</v>
      </c>
      <c r="M240">
        <f t="shared" si="38"/>
        <v>-0.19414982786388454</v>
      </c>
      <c r="N240">
        <f t="shared" si="39"/>
        <v>0.3969472263879049</v>
      </c>
      <c r="Y240" s="155"/>
    </row>
    <row r="241" spans="1:25" ht="13.5">
      <c r="A241">
        <v>2.34</v>
      </c>
      <c r="B241">
        <f t="shared" si="30"/>
        <v>-0.6955633264629021</v>
      </c>
      <c r="C241">
        <f t="shared" si="31"/>
        <v>0.7184647930691263</v>
      </c>
      <c r="D241">
        <f t="shared" si="32"/>
        <v>-0.6955633264629021</v>
      </c>
      <c r="E241">
        <f>IF('軌道図'!$C$3="","",D241-$F$2)</f>
      </c>
      <c r="F241">
        <f>IF('軌道図'!$C$3="","",$B$2*$F$5*C241)</f>
      </c>
      <c r="H241">
        <f t="shared" si="33"/>
        <v>-0.6955633264629021</v>
      </c>
      <c r="I241">
        <f t="shared" si="34"/>
        <v>0.7184647930691263</v>
      </c>
      <c r="J241">
        <f t="shared" si="35"/>
        <v>-0.2692525636737894</v>
      </c>
      <c r="K241">
        <f t="shared" si="36"/>
        <v>-0.3488403236737894</v>
      </c>
      <c r="L241">
        <f t="shared" si="37"/>
        <v>0.2721760455874565</v>
      </c>
      <c r="M241">
        <f t="shared" si="38"/>
        <v>-0.19780036309224935</v>
      </c>
      <c r="N241">
        <f t="shared" si="39"/>
        <v>0.3957832583283857</v>
      </c>
      <c r="Y241" s="155"/>
    </row>
    <row r="242" spans="1:25" ht="13.5">
      <c r="A242">
        <v>2.35</v>
      </c>
      <c r="B242">
        <f t="shared" si="30"/>
        <v>-0.702713076773554</v>
      </c>
      <c r="C242">
        <f t="shared" si="31"/>
        <v>0.7114733527908443</v>
      </c>
      <c r="D242">
        <f t="shared" si="32"/>
        <v>-0.702713076773554</v>
      </c>
      <c r="E242">
        <f>IF('軌道図'!$C$3="","",D242-$F$2)</f>
      </c>
      <c r="F242">
        <f>IF('軌道図'!$C$3="","",$B$2*$F$5*C242)</f>
      </c>
      <c r="H242">
        <f t="shared" si="33"/>
        <v>-0.702713076773554</v>
      </c>
      <c r="I242">
        <f t="shared" si="34"/>
        <v>0.7114733527908443</v>
      </c>
      <c r="J242">
        <f t="shared" si="35"/>
        <v>-0.27202023201904274</v>
      </c>
      <c r="K242">
        <f t="shared" si="36"/>
        <v>-0.35160799201904275</v>
      </c>
      <c r="L242">
        <f t="shared" si="37"/>
        <v>0.26952747799408167</v>
      </c>
      <c r="M242">
        <f t="shared" si="38"/>
        <v>-0.201438302876105</v>
      </c>
      <c r="N242">
        <f t="shared" si="39"/>
        <v>0.39458313646164356</v>
      </c>
      <c r="Y242" s="155"/>
    </row>
    <row r="243" spans="1:25" ht="13.5">
      <c r="A243">
        <v>2.36</v>
      </c>
      <c r="B243">
        <f t="shared" si="30"/>
        <v>-0.7097925563621205</v>
      </c>
      <c r="C243">
        <f t="shared" si="31"/>
        <v>0.7044107657701763</v>
      </c>
      <c r="D243">
        <f t="shared" si="32"/>
        <v>-0.7097925563621205</v>
      </c>
      <c r="E243">
        <f>IF('軌道図'!$C$3="","",D243-$F$2)</f>
      </c>
      <c r="F243">
        <f>IF('軌道図'!$C$3="","",$B$2*$F$5*C243)</f>
      </c>
      <c r="H243">
        <f t="shared" si="33"/>
        <v>-0.7097925563621205</v>
      </c>
      <c r="I243">
        <f t="shared" si="34"/>
        <v>0.7044107657701763</v>
      </c>
      <c r="J243">
        <f t="shared" si="35"/>
        <v>-0.27476069856777685</v>
      </c>
      <c r="K243">
        <f t="shared" si="36"/>
        <v>-0.35434845856777686</v>
      </c>
      <c r="L243">
        <f t="shared" si="37"/>
        <v>0.2668519578775131</v>
      </c>
      <c r="M243">
        <f t="shared" si="38"/>
        <v>-0.20506328342450447</v>
      </c>
      <c r="N243">
        <f t="shared" si="39"/>
        <v>0.3933469807988652</v>
      </c>
      <c r="Y243" s="155"/>
    </row>
    <row r="244" spans="1:25" ht="13.5">
      <c r="A244">
        <v>2.37</v>
      </c>
      <c r="B244">
        <f t="shared" si="30"/>
        <v>-0.7168010572865429</v>
      </c>
      <c r="C244">
        <f t="shared" si="31"/>
        <v>0.6972777382599378</v>
      </c>
      <c r="D244">
        <f t="shared" si="32"/>
        <v>-0.7168010572865429</v>
      </c>
      <c r="E244">
        <f>IF('軌道図'!$C$3="","",D244-$F$2)</f>
      </c>
      <c r="F244">
        <f>IF('軌道図'!$C$3="","",$B$2*$F$5*C244)</f>
      </c>
      <c r="H244">
        <f t="shared" si="33"/>
        <v>-0.7168010572865429</v>
      </c>
      <c r="I244">
        <f t="shared" si="34"/>
        <v>0.6972777382599378</v>
      </c>
      <c r="J244">
        <f t="shared" si="35"/>
        <v>-0.2774736892756207</v>
      </c>
      <c r="K244">
        <f t="shared" si="36"/>
        <v>-0.3570614492756207</v>
      </c>
      <c r="L244">
        <f t="shared" si="37"/>
        <v>0.2641497527875325</v>
      </c>
      <c r="M244">
        <f t="shared" si="38"/>
        <v>-0.20867494224241406</v>
      </c>
      <c r="N244">
        <f t="shared" si="39"/>
        <v>0.39207491495458663</v>
      </c>
      <c r="Y244" s="155"/>
    </row>
    <row r="245" spans="1:25" ht="13.5">
      <c r="A245">
        <v>2.38</v>
      </c>
      <c r="B245">
        <f t="shared" si="30"/>
        <v>-0.7237378787025686</v>
      </c>
      <c r="C245">
        <f t="shared" si="31"/>
        <v>0.6900749835569364</v>
      </c>
      <c r="D245">
        <f t="shared" si="32"/>
        <v>-0.7237378787025686</v>
      </c>
      <c r="E245">
        <f>IF('軌道図'!$C$3="","",D245-$F$2)</f>
      </c>
      <c r="F245">
        <f>IF('軌道図'!$C$3="","",$B$2*$F$5*C245)</f>
      </c>
      <c r="H245">
        <f t="shared" si="33"/>
        <v>-0.7237378787025686</v>
      </c>
      <c r="I245">
        <f t="shared" si="34"/>
        <v>0.6900749835569364</v>
      </c>
      <c r="J245">
        <f t="shared" si="35"/>
        <v>-0.28015893284576426</v>
      </c>
      <c r="K245">
        <f t="shared" si="36"/>
        <v>-0.35974669284576427</v>
      </c>
      <c r="L245">
        <f t="shared" si="37"/>
        <v>0.26142113294239727</v>
      </c>
      <c r="M245">
        <f t="shared" si="38"/>
        <v>-0.21227291816696142</v>
      </c>
      <c r="N245">
        <f t="shared" si="39"/>
        <v>0.3907670661343324</v>
      </c>
      <c r="Y245" s="155"/>
    </row>
    <row r="246" spans="1:25" ht="13.5">
      <c r="A246">
        <v>2.39</v>
      </c>
      <c r="B246">
        <f t="shared" si="30"/>
        <v>-0.7306023269338372</v>
      </c>
      <c r="C246">
        <f t="shared" si="31"/>
        <v>0.6828032219306397</v>
      </c>
      <c r="D246">
        <f t="shared" si="32"/>
        <v>-0.7306023269338372</v>
      </c>
      <c r="E246">
        <f>IF('軌道図'!$C$3="","",D246-$F$2)</f>
      </c>
      <c r="F246">
        <f>IF('軌道図'!$C$3="","",$B$2*$F$5*C246)</f>
      </c>
      <c r="H246">
        <f t="shared" si="33"/>
        <v>-0.7306023269338372</v>
      </c>
      <c r="I246">
        <f t="shared" si="34"/>
        <v>0.6828032219306397</v>
      </c>
      <c r="J246">
        <f t="shared" si="35"/>
        <v>-0.2828161607560884</v>
      </c>
      <c r="K246">
        <f t="shared" si="36"/>
        <v>-0.3624039207560884</v>
      </c>
      <c r="L246">
        <f t="shared" si="37"/>
        <v>0.258666371201818</v>
      </c>
      <c r="M246">
        <f t="shared" si="38"/>
        <v>-0.2158568514035527</v>
      </c>
      <c r="N246">
        <f t="shared" si="39"/>
        <v>0.3894235651218946</v>
      </c>
      <c r="Y246" s="155"/>
    </row>
    <row r="247" spans="1:25" ht="13.5">
      <c r="A247">
        <v>2.4</v>
      </c>
      <c r="B247">
        <f t="shared" si="30"/>
        <v>-0.7373937155412454</v>
      </c>
      <c r="C247">
        <f t="shared" si="31"/>
        <v>0.675463180551151</v>
      </c>
      <c r="D247">
        <f t="shared" si="32"/>
        <v>-0.7373937155412454</v>
      </c>
      <c r="E247">
        <f>IF('軌道図'!$C$3="","",D247-$F$2)</f>
      </c>
      <c r="F247">
        <f>IF('軌道図'!$C$3="","",$B$2*$F$5*C247)</f>
      </c>
      <c r="H247">
        <f t="shared" si="33"/>
        <v>-0.7373937155412454</v>
      </c>
      <c r="I247">
        <f t="shared" si="34"/>
        <v>0.675463180551151</v>
      </c>
      <c r="J247">
        <f t="shared" si="35"/>
        <v>-0.28544510728601613</v>
      </c>
      <c r="K247">
        <f t="shared" si="36"/>
        <v>-0.36503286728601614</v>
      </c>
      <c r="L247">
        <f t="shared" si="37"/>
        <v>0.2558857430396732</v>
      </c>
      <c r="M247">
        <f t="shared" si="38"/>
        <v>-0.2194263835618505</v>
      </c>
      <c r="N247">
        <f t="shared" si="39"/>
        <v>0.38804454626625484</v>
      </c>
      <c r="Y247" s="155"/>
    </row>
    <row r="248" spans="1:25" ht="13.5">
      <c r="A248">
        <v>2.41</v>
      </c>
      <c r="B248">
        <f t="shared" si="30"/>
        <v>-0.7441113653915925</v>
      </c>
      <c r="C248">
        <f t="shared" si="31"/>
        <v>0.668055593416491</v>
      </c>
      <c r="D248">
        <f t="shared" si="32"/>
        <v>-0.7441113653915925</v>
      </c>
      <c r="E248">
        <f>IF('軌道図'!$C$3="","",D248-$F$2)</f>
      </c>
      <c r="F248">
        <f>IF('軌道図'!$C$3="","",$B$2*$F$5*C248)</f>
      </c>
      <c r="H248">
        <f t="shared" si="33"/>
        <v>-0.7441113653915925</v>
      </c>
      <c r="I248">
        <f t="shared" si="34"/>
        <v>0.668055593416491</v>
      </c>
      <c r="J248">
        <f t="shared" si="35"/>
        <v>-0.28804550954308544</v>
      </c>
      <c r="K248">
        <f t="shared" si="36"/>
        <v>-0.36763326954308545</v>
      </c>
      <c r="L248">
        <f t="shared" si="37"/>
        <v>0.25307952651646176</v>
      </c>
      <c r="M248">
        <f t="shared" si="38"/>
        <v>-0.22298115769161375</v>
      </c>
      <c r="N248">
        <f t="shared" si="39"/>
        <v>0.3866301474681495</v>
      </c>
      <c r="Y248" s="155"/>
    </row>
    <row r="249" spans="1:25" ht="13.5">
      <c r="A249">
        <v>2.42</v>
      </c>
      <c r="B249">
        <f t="shared" si="30"/>
        <v>-0.7507546047254909</v>
      </c>
      <c r="C249">
        <f t="shared" si="31"/>
        <v>0.6605812012792007</v>
      </c>
      <c r="D249">
        <f t="shared" si="32"/>
        <v>-0.7507546047254909</v>
      </c>
      <c r="E249">
        <f>IF('軌道図'!$C$3="","",D249-$F$2)</f>
      </c>
      <c r="F249">
        <f>IF('軌道図'!$C$3="","",$B$2*$F$5*C249)</f>
      </c>
      <c r="H249">
        <f t="shared" si="33"/>
        <v>-0.7507546047254909</v>
      </c>
      <c r="I249">
        <f t="shared" si="34"/>
        <v>0.6605812012792007</v>
      </c>
      <c r="J249">
        <f t="shared" si="35"/>
        <v>-0.2906171074892375</v>
      </c>
      <c r="K249">
        <f t="shared" si="36"/>
        <v>-0.37020486748923753</v>
      </c>
      <c r="L249">
        <f t="shared" si="37"/>
        <v>0.2502480022514977</v>
      </c>
      <c r="M249">
        <f t="shared" si="38"/>
        <v>-0.22652081831839177</v>
      </c>
      <c r="N249">
        <f t="shared" si="39"/>
        <v>0.3851805101662799</v>
      </c>
      <c r="Y249" s="155"/>
    </row>
    <row r="250" spans="1:25" ht="13.5">
      <c r="A250">
        <v>2.43</v>
      </c>
      <c r="B250">
        <f t="shared" si="30"/>
        <v>-0.7573227692245438</v>
      </c>
      <c r="C250">
        <f t="shared" si="31"/>
        <v>0.6530407515722648</v>
      </c>
      <c r="D250">
        <f t="shared" si="32"/>
        <v>-0.7573227692245438</v>
      </c>
      <c r="E250">
        <f>IF('軌道図'!$C$3="","",D250-$F$2)</f>
      </c>
      <c r="F250">
        <f>IF('軌道図'!$C$3="","",$B$2*$F$5*C250)</f>
      </c>
      <c r="H250">
        <f t="shared" si="33"/>
        <v>-0.7573227692245438</v>
      </c>
      <c r="I250">
        <f t="shared" si="34"/>
        <v>0.6530407515722648</v>
      </c>
      <c r="J250">
        <f t="shared" si="35"/>
        <v>-0.29315964396682087</v>
      </c>
      <c r="K250">
        <f t="shared" si="36"/>
        <v>-0.3727474039668209</v>
      </c>
      <c r="L250">
        <f t="shared" si="37"/>
        <v>0.24739145339484764</v>
      </c>
      <c r="M250">
        <f t="shared" si="38"/>
        <v>-0.23004501147907164</v>
      </c>
      <c r="N250">
        <f t="shared" si="39"/>
        <v>0.383695779323168</v>
      </c>
      <c r="Y250" s="155"/>
    </row>
    <row r="251" spans="1:25" ht="13.5">
      <c r="A251">
        <v>2.44</v>
      </c>
      <c r="B251">
        <f t="shared" si="30"/>
        <v>-0.7638152020777741</v>
      </c>
      <c r="C251">
        <f t="shared" si="31"/>
        <v>0.6454349983343707</v>
      </c>
      <c r="D251">
        <f t="shared" si="32"/>
        <v>-0.7638152020777741</v>
      </c>
      <c r="E251">
        <f>IF('軌道図'!$C$3="","",D251-$F$2)</f>
      </c>
      <c r="F251">
        <f>IF('軌道図'!$C$3="","",$B$2*$F$5*C251)</f>
      </c>
      <c r="H251">
        <f t="shared" si="33"/>
        <v>-0.7638152020777741</v>
      </c>
      <c r="I251">
        <f t="shared" si="34"/>
        <v>0.6454349983343707</v>
      </c>
      <c r="J251">
        <f t="shared" si="35"/>
        <v>-0.2956728647243064</v>
      </c>
      <c r="K251">
        <f t="shared" si="36"/>
        <v>-0.3752606247243064</v>
      </c>
      <c r="L251">
        <f t="shared" si="37"/>
        <v>0.24451016559901706</v>
      </c>
      <c r="M251">
        <f t="shared" si="38"/>
        <v>-0.2335533847572739</v>
      </c>
      <c r="N251">
        <f t="shared" si="39"/>
        <v>0.38217610341066094</v>
      </c>
      <c r="Y251" s="155"/>
    </row>
    <row r="252" spans="1:25" ht="13.5">
      <c r="A252">
        <v>2.45</v>
      </c>
      <c r="B252">
        <f t="shared" si="30"/>
        <v>-0.7702312540473074</v>
      </c>
      <c r="C252">
        <f t="shared" si="31"/>
        <v>0.6377647021345036</v>
      </c>
      <c r="D252">
        <f t="shared" si="32"/>
        <v>-0.7702312540473074</v>
      </c>
      <c r="E252">
        <f>IF('軌道図'!$C$3="","",D252-$F$2)</f>
      </c>
      <c r="F252">
        <f>IF('軌道図'!$C$3="","",$B$2*$F$5*C252)</f>
      </c>
      <c r="H252">
        <f t="shared" si="33"/>
        <v>-0.7702312540473074</v>
      </c>
      <c r="I252">
        <f t="shared" si="34"/>
        <v>0.6377647021345036</v>
      </c>
      <c r="J252">
        <f t="shared" si="35"/>
        <v>-0.2981565184417127</v>
      </c>
      <c r="K252">
        <f t="shared" si="36"/>
        <v>-0.3777442784417127</v>
      </c>
      <c r="L252">
        <f t="shared" si="37"/>
        <v>0.24160442699038429</v>
      </c>
      <c r="M252">
        <f t="shared" si="38"/>
        <v>-0.23704558731859465</v>
      </c>
      <c r="N252">
        <f t="shared" si="39"/>
        <v>0.3806216343950835</v>
      </c>
      <c r="Y252" s="155"/>
    </row>
    <row r="253" spans="1:25" ht="13.5">
      <c r="A253">
        <v>2.46</v>
      </c>
      <c r="B253">
        <f t="shared" si="30"/>
        <v>-0.776570283533293</v>
      </c>
      <c r="C253">
        <f t="shared" si="31"/>
        <v>0.6300306299958922</v>
      </c>
      <c r="D253">
        <f t="shared" si="32"/>
        <v>-0.776570283533293</v>
      </c>
      <c r="E253">
        <f>IF('軌道図'!$C$3="","",D253-$F$2)</f>
      </c>
      <c r="F253">
        <f>IF('軌道図'!$C$3="","",$B$2*$F$5*C253)</f>
      </c>
      <c r="H253">
        <f t="shared" si="33"/>
        <v>-0.776570283533293</v>
      </c>
      <c r="I253">
        <f t="shared" si="34"/>
        <v>0.6300306299958922</v>
      </c>
      <c r="J253">
        <f t="shared" si="35"/>
        <v>-0.3006103567557377</v>
      </c>
      <c r="K253">
        <f t="shared" si="36"/>
        <v>-0.3801981167557377</v>
      </c>
      <c r="L253">
        <f t="shared" si="37"/>
        <v>0.23867452814038895</v>
      </c>
      <c r="M253">
        <f t="shared" si="38"/>
        <v>-0.24052126994568768</v>
      </c>
      <c r="N253">
        <f t="shared" si="39"/>
        <v>0.379032527722042</v>
      </c>
      <c r="Y253" s="155"/>
    </row>
    <row r="254" spans="1:25" ht="13.5">
      <c r="A254">
        <v>2.47</v>
      </c>
      <c r="B254">
        <f t="shared" si="30"/>
        <v>-0.7828316566380653</v>
      </c>
      <c r="C254">
        <f t="shared" si="31"/>
        <v>0.6222335553193047</v>
      </c>
      <c r="D254">
        <f t="shared" si="32"/>
        <v>-0.7828316566380653</v>
      </c>
      <c r="E254">
        <f>IF('軌道図'!$C$3="","",D254-$F$2)</f>
      </c>
      <c r="F254">
        <f>IF('軌道図'!$C$3="","",$B$2*$F$5*C254)</f>
      </c>
      <c r="H254">
        <f t="shared" si="33"/>
        <v>-0.7828316566380653</v>
      </c>
      <c r="I254">
        <f t="shared" si="34"/>
        <v>0.6222335553193047</v>
      </c>
      <c r="J254">
        <f t="shared" si="35"/>
        <v>-0.3030341342845951</v>
      </c>
      <c r="K254">
        <f t="shared" si="36"/>
        <v>-0.3826218942845951</v>
      </c>
      <c r="L254">
        <f t="shared" si="37"/>
        <v>0.2357207620364742</v>
      </c>
      <c r="M254">
        <f t="shared" si="38"/>
        <v>-0.2439800850731869</v>
      </c>
      <c r="N254">
        <f t="shared" si="39"/>
        <v>0.3774089423008793</v>
      </c>
      <c r="Y254" s="155"/>
    </row>
    <row r="255" spans="1:25" ht="13.5">
      <c r="A255">
        <v>2.48</v>
      </c>
      <c r="B255">
        <f t="shared" si="30"/>
        <v>-0.7890147472295311</v>
      </c>
      <c r="C255">
        <f t="shared" si="31"/>
        <v>0.6143742578057118</v>
      </c>
      <c r="D255">
        <f t="shared" si="32"/>
        <v>-0.7890147472295311</v>
      </c>
      <c r="E255">
        <f>IF('軌道図'!$C$3="","",D255-$F$2)</f>
      </c>
      <c r="F255">
        <f>IF('軌道図'!$C$3="","",$B$2*$F$5*C255)</f>
      </c>
      <c r="H255">
        <f t="shared" si="33"/>
        <v>-0.7890147472295311</v>
      </c>
      <c r="I255">
        <f t="shared" si="34"/>
        <v>0.6143742578057118</v>
      </c>
      <c r="J255">
        <f t="shared" si="35"/>
        <v>-0.3054276086525515</v>
      </c>
      <c r="K255">
        <f t="shared" si="36"/>
        <v>-0.3850153686525515</v>
      </c>
      <c r="L255">
        <f t="shared" si="37"/>
        <v>0.23274342405278928</v>
      </c>
      <c r="M255">
        <f t="shared" si="38"/>
        <v>-0.24742168682246163</v>
      </c>
      <c r="N255">
        <f t="shared" si="39"/>
        <v>0.3757510404887847</v>
      </c>
      <c r="Y255" s="155"/>
    </row>
    <row r="256" spans="1:25" ht="13.5">
      <c r="A256">
        <v>2.49</v>
      </c>
      <c r="B256">
        <f t="shared" si="30"/>
        <v>-0.7951189370037843</v>
      </c>
      <c r="C256">
        <f t="shared" si="31"/>
        <v>0.6064535233783147</v>
      </c>
      <c r="D256">
        <f t="shared" si="32"/>
        <v>-0.7951189370037843</v>
      </c>
      <c r="E256">
        <f>IF('軌道図'!$C$3="","",D256-$F$2)</f>
      </c>
      <c r="F256">
        <f>IF('軌道図'!$C$3="","",$B$2*$F$5*C256)</f>
      </c>
      <c r="H256">
        <f t="shared" si="33"/>
        <v>-0.7951189370037843</v>
      </c>
      <c r="I256">
        <f t="shared" si="34"/>
        <v>0.6064535233783147</v>
      </c>
      <c r="J256">
        <f t="shared" si="35"/>
        <v>-0.30779054051416493</v>
      </c>
      <c r="K256">
        <f t="shared" si="36"/>
        <v>-0.38737830051416494</v>
      </c>
      <c r="L256">
        <f t="shared" si="37"/>
        <v>0.2297428119206511</v>
      </c>
      <c r="M256">
        <f t="shared" si="38"/>
        <v>-0.2508457310362052</v>
      </c>
      <c r="N256">
        <f t="shared" si="39"/>
        <v>0.37405898807455773</v>
      </c>
      <c r="Y256" s="155"/>
    </row>
    <row r="257" spans="1:25" ht="13.5">
      <c r="A257">
        <v>2.5</v>
      </c>
      <c r="B257">
        <f t="shared" si="30"/>
        <v>-0.8011436155469337</v>
      </c>
      <c r="C257">
        <f t="shared" si="31"/>
        <v>0.5984721441039565</v>
      </c>
      <c r="D257">
        <f t="shared" si="32"/>
        <v>-0.8011436155469337</v>
      </c>
      <c r="E257">
        <f>IF('軌道図'!$C$3="","",D257-$F$2)</f>
      </c>
      <c r="F257">
        <f>IF('軌道図'!$C$3="","",$B$2*$F$5*C257)</f>
      </c>
      <c r="H257">
        <f t="shared" si="33"/>
        <v>-0.8011436155469337</v>
      </c>
      <c r="I257">
        <f t="shared" si="34"/>
        <v>0.5984721441039565</v>
      </c>
      <c r="J257">
        <f t="shared" si="35"/>
        <v>-0.31012269357821803</v>
      </c>
      <c r="K257">
        <f t="shared" si="36"/>
        <v>-0.38971045357821804</v>
      </c>
      <c r="L257">
        <f t="shared" si="37"/>
        <v>0.22671922569877276</v>
      </c>
      <c r="M257">
        <f t="shared" si="38"/>
        <v>-0.2542518753128494</v>
      </c>
      <c r="N257">
        <f t="shared" si="39"/>
        <v>0.37233295426202984</v>
      </c>
      <c r="Y257" s="155"/>
    </row>
    <row r="258" spans="1:25" ht="13.5">
      <c r="A258">
        <v>2.51</v>
      </c>
      <c r="B258">
        <f t="shared" si="30"/>
        <v>-0.8070881803961459</v>
      </c>
      <c r="C258">
        <f t="shared" si="31"/>
        <v>0.590430918113913</v>
      </c>
      <c r="D258">
        <f t="shared" si="32"/>
        <v>-0.8070881803961459</v>
      </c>
      <c r="E258">
        <f>IF('軌道図'!$C$3="","",D258-$F$2)</f>
      </c>
      <c r="F258">
        <f>IF('軌道図'!$C$3="","",$B$2*$F$5*C258)</f>
      </c>
      <c r="H258">
        <f t="shared" si="33"/>
        <v>-0.8070881803961459</v>
      </c>
      <c r="I258">
        <f t="shared" si="34"/>
        <v>0.590430918113913</v>
      </c>
      <c r="J258">
        <f t="shared" si="35"/>
        <v>-0.3124238346313481</v>
      </c>
      <c r="K258">
        <f t="shared" si="36"/>
        <v>-0.3920115946313481</v>
      </c>
      <c r="L258">
        <f t="shared" si="37"/>
        <v>0.22367296774325657</v>
      </c>
      <c r="M258">
        <f t="shared" si="38"/>
        <v>-0.257639779040805</v>
      </c>
      <c r="N258">
        <f t="shared" si="39"/>
        <v>0.3705731116531439</v>
      </c>
      <c r="Y258" s="155"/>
    </row>
    <row r="259" spans="1:25" ht="13.5">
      <c r="A259">
        <v>2.52</v>
      </c>
      <c r="B259">
        <f t="shared" si="30"/>
        <v>-0.81295203709989</v>
      </c>
      <c r="C259">
        <f t="shared" si="31"/>
        <v>0.5823306495240819</v>
      </c>
      <c r="D259">
        <f t="shared" si="32"/>
        <v>-0.81295203709989</v>
      </c>
      <c r="E259">
        <f>IF('軌道図'!$C$3="","",D259-$F$2)</f>
      </c>
      <c r="F259">
        <f>IF('軌道図'!$C$3="","",$B$2*$F$5*C259)</f>
      </c>
      <c r="H259">
        <f t="shared" si="33"/>
        <v>-0.81295203709989</v>
      </c>
      <c r="I259">
        <f t="shared" si="34"/>
        <v>0.5823306495240819</v>
      </c>
      <c r="J259">
        <f t="shared" si="35"/>
        <v>-0.3146937335613674</v>
      </c>
      <c r="K259">
        <f t="shared" si="36"/>
        <v>-0.3942814935613674</v>
      </c>
      <c r="L259">
        <f t="shared" si="37"/>
        <v>0.22060434267735943</v>
      </c>
      <c r="M259">
        <f t="shared" si="38"/>
        <v>-0.2610091034325227</v>
      </c>
      <c r="N259">
        <f t="shared" si="39"/>
        <v>0.3687796362306941</v>
      </c>
      <c r="Y259" s="155"/>
    </row>
    <row r="260" spans="1:25" ht="13.5">
      <c r="A260">
        <v>2.53</v>
      </c>
      <c r="B260">
        <f t="shared" si="30"/>
        <v>-0.8187345992773816</v>
      </c>
      <c r="C260">
        <f t="shared" si="31"/>
        <v>0.5741721483545726</v>
      </c>
      <c r="D260">
        <f t="shared" si="32"/>
        <v>-0.8187345992773816</v>
      </c>
      <c r="E260">
        <f>IF('軌道図'!$C$3="","",D260-$F$2)</f>
      </c>
      <c r="F260">
        <f>IF('軌道図'!$C$3="","",$B$2*$F$5*C260)</f>
      </c>
      <c r="H260">
        <f t="shared" si="33"/>
        <v>-0.8187345992773816</v>
      </c>
      <c r="I260">
        <f t="shared" si="34"/>
        <v>0.5741721483545726</v>
      </c>
      <c r="J260">
        <f t="shared" si="35"/>
        <v>-0.3169321633802744</v>
      </c>
      <c r="K260">
        <f t="shared" si="36"/>
        <v>-0.3965199233802744</v>
      </c>
      <c r="L260">
        <f t="shared" si="37"/>
        <v>0.21751365736103104</v>
      </c>
      <c r="M260">
        <f t="shared" si="38"/>
        <v>-0.2643595115583708</v>
      </c>
      <c r="N260">
        <f t="shared" si="39"/>
        <v>0.3669527073407285</v>
      </c>
      <c r="Y260" s="155"/>
    </row>
    <row r="261" spans="1:25" ht="13.5">
      <c r="A261">
        <v>2.54</v>
      </c>
      <c r="B261">
        <f t="shared" si="30"/>
        <v>-0.8244352886772223</v>
      </c>
      <c r="C261">
        <f t="shared" si="31"/>
        <v>0.5659562304487028</v>
      </c>
      <c r="D261">
        <f t="shared" si="32"/>
        <v>-0.8244352886772223</v>
      </c>
      <c r="E261">
        <f>IF('軌道図'!$C$3="","",D261-$F$2)</f>
      </c>
      <c r="F261">
        <f>IF('軌道図'!$C$3="","",$B$2*$F$5*C261)</f>
      </c>
      <c r="H261">
        <f t="shared" si="33"/>
        <v>-0.8244352886772223</v>
      </c>
      <c r="I261">
        <f t="shared" si="34"/>
        <v>0.5659562304487028</v>
      </c>
      <c r="J261">
        <f t="shared" si="35"/>
        <v>-0.31913890024695274</v>
      </c>
      <c r="K261">
        <f t="shared" si="36"/>
        <v>-0.39872666024695275</v>
      </c>
      <c r="L261">
        <f t="shared" si="37"/>
        <v>0.2144012208602272</v>
      </c>
      <c r="M261">
        <f t="shared" si="38"/>
        <v>-0.26769066838032896</v>
      </c>
      <c r="N261">
        <f t="shared" si="39"/>
        <v>0.3650925076746133</v>
      </c>
      <c r="Y261" s="155"/>
    </row>
    <row r="262" spans="1:25" ht="13.5">
      <c r="A262">
        <v>2.55</v>
      </c>
      <c r="B262">
        <f t="shared" si="30"/>
        <v>-0.8300535352352221</v>
      </c>
      <c r="C262">
        <f t="shared" si="31"/>
        <v>0.557683717391417</v>
      </c>
      <c r="D262">
        <f t="shared" si="32"/>
        <v>-0.8300535352352221</v>
      </c>
      <c r="E262">
        <f>IF('軌道図'!$C$3="","",D262-$F$2)</f>
      </c>
      <c r="F262">
        <f>IF('軌道図'!$C$3="","",$B$2*$F$5*C262)</f>
      </c>
      <c r="H262">
        <f t="shared" si="33"/>
        <v>-0.8300535352352221</v>
      </c>
      <c r="I262">
        <f t="shared" si="34"/>
        <v>0.557683717391417</v>
      </c>
      <c r="J262">
        <f t="shared" si="35"/>
        <v>-0.32131372348955445</v>
      </c>
      <c r="K262">
        <f t="shared" si="36"/>
        <v>-0.40090148348955446</v>
      </c>
      <c r="L262">
        <f t="shared" si="37"/>
        <v>0.2112673444160045</v>
      </c>
      <c r="M262">
        <f t="shared" si="38"/>
        <v>-0.2710022407854906</v>
      </c>
      <c r="N262">
        <f t="shared" si="39"/>
        <v>0.36319922325076515</v>
      </c>
      <c r="Y262" s="155"/>
    </row>
    <row r="263" spans="1:25" ht="13.5">
      <c r="A263">
        <v>2.56</v>
      </c>
      <c r="B263">
        <f t="shared" si="30"/>
        <v>-0.8355887771314077</v>
      </c>
      <c r="C263">
        <f t="shared" si="31"/>
        <v>0.5493554364271266</v>
      </c>
      <c r="D263">
        <f t="shared" si="32"/>
        <v>-0.8355887771314077</v>
      </c>
      <c r="E263">
        <f>IF('軌道図'!$C$3="","",D263-$F$2)</f>
      </c>
      <c r="F263">
        <f>IF('軌道図'!$C$3="","",$B$2*$F$5*C263)</f>
      </c>
      <c r="H263">
        <f t="shared" si="33"/>
        <v>-0.8355887771314077</v>
      </c>
      <c r="I263">
        <f t="shared" si="34"/>
        <v>0.5493554364271266</v>
      </c>
      <c r="J263">
        <f t="shared" si="35"/>
        <v>-0.3234564156275679</v>
      </c>
      <c r="K263">
        <f t="shared" si="36"/>
        <v>-0.4030441756275679</v>
      </c>
      <c r="L263">
        <f t="shared" si="37"/>
        <v>0.20811234141339566</v>
      </c>
      <c r="M263">
        <f t="shared" si="38"/>
        <v>-0.2742938976193753</v>
      </c>
      <c r="N263">
        <f t="shared" si="39"/>
        <v>0.3612730433960486</v>
      </c>
      <c r="Y263" s="155"/>
    </row>
    <row r="264" spans="1:25" ht="13.5">
      <c r="A264">
        <v>2.57</v>
      </c>
      <c r="B264">
        <f aca="true" t="shared" si="40" ref="B264:B327">COS(A264)</f>
        <v>-0.8410404608462014</v>
      </c>
      <c r="C264">
        <f aca="true" t="shared" si="41" ref="C264:C327">SIN(A264)</f>
        <v>0.5409722203769886</v>
      </c>
      <c r="D264">
        <f aca="true" t="shared" si="42" ref="D264:D327">$B$2*B264</f>
        <v>-0.8410404608462014</v>
      </c>
      <c r="E264">
        <f>IF('軌道図'!$C$3="","",D264-$F$2)</f>
      </c>
      <c r="F264">
        <f>IF('軌道図'!$C$3="","",$B$2*$F$5*C264)</f>
      </c>
      <c r="H264">
        <f aca="true" t="shared" si="43" ref="H264:H327">COS(A264)</f>
        <v>-0.8410404608462014</v>
      </c>
      <c r="I264">
        <f aca="true" t="shared" si="44" ref="I264:I327">SIN(A264)</f>
        <v>0.5409722203769886</v>
      </c>
      <c r="J264">
        <f aca="true" t="shared" si="45" ref="J264:J327">$I$2*H264</f>
        <v>-0.3255667623935646</v>
      </c>
      <c r="K264">
        <f aca="true" t="shared" si="46" ref="K264:K327">J264-$I$2*$L$2</f>
        <v>-0.4051545223935646</v>
      </c>
      <c r="L264">
        <f aca="true" t="shared" si="47" ref="L264:L327">$I$2*$L$5*I264</f>
        <v>0.20493652735007198</v>
      </c>
      <c r="M264">
        <f aca="true" t="shared" si="48" ref="M264:M327">K264*$U$5-L264*$U$4</f>
        <v>-0.27756530971904225</v>
      </c>
      <c r="N264">
        <f aca="true" t="shared" si="49" ref="N264:N327">K264*$U$4+L264*$U$5</f>
        <v>0.3593141607268441</v>
      </c>
      <c r="Y264" s="155"/>
    </row>
    <row r="265" spans="1:25" ht="13.5">
      <c r="A265">
        <v>2.58</v>
      </c>
      <c r="B265">
        <f t="shared" si="40"/>
        <v>-0.8464080412157756</v>
      </c>
      <c r="C265">
        <f t="shared" si="41"/>
        <v>0.5325349075556212</v>
      </c>
      <c r="D265">
        <f t="shared" si="42"/>
        <v>-0.8464080412157756</v>
      </c>
      <c r="E265">
        <f>IF('軌道図'!$C$3="","",D265-$F$2)</f>
      </c>
      <c r="F265">
        <f>IF('軌道図'!$C$3="","",$B$2*$F$5*C265)</f>
      </c>
      <c r="H265">
        <f t="shared" si="43"/>
        <v>-0.8464080412157756</v>
      </c>
      <c r="I265">
        <f t="shared" si="44"/>
        <v>0.5325349075556212</v>
      </c>
      <c r="J265">
        <f t="shared" si="45"/>
        <v>-0.32764455275462673</v>
      </c>
      <c r="K265">
        <f t="shared" si="46"/>
        <v>-0.40723231275462674</v>
      </c>
      <c r="L265">
        <f t="shared" si="47"/>
        <v>0.20174021980479304</v>
      </c>
      <c r="M265">
        <f t="shared" si="48"/>
        <v>-0.280816149946008</v>
      </c>
      <c r="N265">
        <f t="shared" si="49"/>
        <v>0.35732277112978605</v>
      </c>
      <c r="Y265" s="155"/>
    </row>
    <row r="266" spans="1:25" ht="13.5">
      <c r="A266">
        <v>2.59</v>
      </c>
      <c r="B266">
        <f t="shared" si="40"/>
        <v>-0.8516909814865656</v>
      </c>
      <c r="C266">
        <f t="shared" si="41"/>
        <v>0.5240443416872761</v>
      </c>
      <c r="D266">
        <f t="shared" si="42"/>
        <v>-0.8516909814865656</v>
      </c>
      <c r="E266">
        <f>IF('軌道図'!$C$3="","",D266-$F$2)</f>
      </c>
      <c r="F266">
        <f>IF('軌道図'!$C$3="","",$B$2*$F$5*C266)</f>
      </c>
      <c r="H266">
        <f t="shared" si="43"/>
        <v>-0.8516909814865656</v>
      </c>
      <c r="I266">
        <f t="shared" si="44"/>
        <v>0.5240443416872761</v>
      </c>
      <c r="J266">
        <f t="shared" si="45"/>
        <v>-0.3296895789334496</v>
      </c>
      <c r="K266">
        <f t="shared" si="46"/>
        <v>-0.4092773389334496</v>
      </c>
      <c r="L266">
        <f t="shared" si="47"/>
        <v>0.19852373840565</v>
      </c>
      <c r="M266">
        <f t="shared" si="48"/>
        <v>-0.2840460932189587</v>
      </c>
      <c r="N266">
        <f t="shared" si="49"/>
        <v>0.35529907374217473</v>
      </c>
      <c r="Y266" s="155"/>
    </row>
    <row r="267" spans="1:25" ht="13.5">
      <c r="A267">
        <v>2.6</v>
      </c>
      <c r="B267">
        <f t="shared" si="40"/>
        <v>-0.8568887533689473</v>
      </c>
      <c r="C267">
        <f t="shared" si="41"/>
        <v>0.5155013718214642</v>
      </c>
      <c r="D267">
        <f t="shared" si="42"/>
        <v>-0.8568887533689473</v>
      </c>
      <c r="E267">
        <f>IF('軌道図'!$C$3="","",D267-$F$2)</f>
      </c>
      <c r="F267">
        <f>IF('軌道図'!$C$3="","",$B$2*$F$5*C267)</f>
      </c>
      <c r="H267">
        <f t="shared" si="43"/>
        <v>-0.8568887533689473</v>
      </c>
      <c r="I267">
        <f t="shared" si="44"/>
        <v>0.5155013718214642</v>
      </c>
      <c r="J267">
        <f t="shared" si="45"/>
        <v>-0.3317016364291195</v>
      </c>
      <c r="K267">
        <f t="shared" si="46"/>
        <v>-0.4112893964291195</v>
      </c>
      <c r="L267">
        <f t="shared" si="47"/>
        <v>0.1952874047981022</v>
      </c>
      <c r="M267">
        <f t="shared" si="48"/>
        <v>-0.2872548165462587</v>
      </c>
      <c r="N267">
        <f t="shared" si="49"/>
        <v>0.3532432709320625</v>
      </c>
      <c r="Y267" s="155"/>
    </row>
    <row r="268" spans="1:25" ht="13.5">
      <c r="A268">
        <v>2.61</v>
      </c>
      <c r="B268">
        <f t="shared" si="40"/>
        <v>-0.8620008370900635</v>
      </c>
      <c r="C268">
        <f t="shared" si="41"/>
        <v>0.5069068522480534</v>
      </c>
      <c r="D268">
        <f t="shared" si="42"/>
        <v>-0.8620008370900635</v>
      </c>
      <c r="E268">
        <f>IF('軌道図'!$C$3="","",D268-$F$2)</f>
      </c>
      <c r="F268">
        <f>IF('軌道図'!$C$3="","",$B$2*$F$5*C268)</f>
      </c>
      <c r="H268">
        <f t="shared" si="43"/>
        <v>-0.8620008370900635</v>
      </c>
      <c r="I268">
        <f t="shared" si="44"/>
        <v>0.5069068522480534</v>
      </c>
      <c r="J268">
        <f t="shared" si="45"/>
        <v>-0.3336805240375636</v>
      </c>
      <c r="K268">
        <f t="shared" si="46"/>
        <v>-0.4132682840375636</v>
      </c>
      <c r="L268">
        <f t="shared" si="47"/>
        <v>0.19203154261281366</v>
      </c>
      <c r="M268">
        <f t="shared" si="48"/>
        <v>-0.29044199905824913</v>
      </c>
      <c r="N268">
        <f t="shared" si="49"/>
        <v>0.3511555682780172</v>
      </c>
      <c r="Y268" s="155"/>
    </row>
    <row r="269" spans="1:25" ht="13.5">
      <c r="A269">
        <v>2.62</v>
      </c>
      <c r="B269">
        <f t="shared" si="40"/>
        <v>-0.8670267214458024</v>
      </c>
      <c r="C269">
        <f t="shared" si="41"/>
        <v>0.49826164241183857</v>
      </c>
      <c r="D269">
        <f t="shared" si="42"/>
        <v>-0.8670267214458024</v>
      </c>
      <c r="E269">
        <f>IF('軌道図'!$C$3="","",D269-$F$2)</f>
      </c>
      <c r="F269">
        <f>IF('軌道図'!$C$3="","",$B$2*$F$5*C269)</f>
      </c>
      <c r="H269">
        <f t="shared" si="43"/>
        <v>-0.8670267214458024</v>
      </c>
      <c r="I269">
        <f t="shared" si="44"/>
        <v>0.49826164241183857</v>
      </c>
      <c r="J269">
        <f t="shared" si="45"/>
        <v>-0.3356260438716701</v>
      </c>
      <c r="K269">
        <f t="shared" si="46"/>
        <v>-0.4152138038716701</v>
      </c>
      <c r="L269">
        <f t="shared" si="47"/>
        <v>0.18875647743328947</v>
      </c>
      <c r="M269">
        <f t="shared" si="48"/>
        <v>-0.29360732203933493</v>
      </c>
      <c r="N269">
        <f t="shared" si="49"/>
        <v>0.3490361745485644</v>
      </c>
      <c r="Y269" s="155"/>
    </row>
    <row r="270" spans="1:25" ht="13.5">
      <c r="A270">
        <v>2.63</v>
      </c>
      <c r="B270">
        <f t="shared" si="40"/>
        <v>-0.8719659038519165</v>
      </c>
      <c r="C270">
        <f t="shared" si="41"/>
        <v>0.4895666068265995</v>
      </c>
      <c r="D270">
        <f t="shared" si="42"/>
        <v>-0.8719659038519165</v>
      </c>
      <c r="E270">
        <f>IF('軌道図'!$C$3="","",D270-$F$2)</f>
      </c>
      <c r="F270">
        <f>IF('軌道図'!$C$3="","",$B$2*$F$5*C270)</f>
      </c>
      <c r="H270">
        <f t="shared" si="43"/>
        <v>-0.8719659038519165</v>
      </c>
      <c r="I270">
        <f t="shared" si="44"/>
        <v>0.4895666068265995</v>
      </c>
      <c r="J270">
        <f t="shared" si="45"/>
        <v>-0.33753800138107687</v>
      </c>
      <c r="K270">
        <f t="shared" si="46"/>
        <v>-0.4171257613810769</v>
      </c>
      <c r="L270">
        <f t="shared" si="47"/>
        <v>0.18546253676331864</v>
      </c>
      <c r="M270">
        <f t="shared" si="48"/>
        <v>-0.2967504689598556</v>
      </c>
      <c r="N270">
        <f t="shared" si="49"/>
        <v>0.3468853016813111</v>
      </c>
      <c r="Y270" s="155"/>
    </row>
    <row r="271" spans="1:25" ht="13.5">
      <c r="A271">
        <v>2.64</v>
      </c>
      <c r="B271">
        <f t="shared" si="40"/>
        <v>-0.8768178903942815</v>
      </c>
      <c r="C271">
        <f t="shared" si="41"/>
        <v>0.48082261498864826</v>
      </c>
      <c r="D271">
        <f t="shared" si="42"/>
        <v>-0.8768178903942815</v>
      </c>
      <c r="E271">
        <f>IF('軌道図'!$C$3="","",D271-$F$2)</f>
      </c>
      <c r="F271">
        <f>IF('軌道図'!$C$3="","",$B$2*$F$5*C271)</f>
      </c>
      <c r="H271">
        <f t="shared" si="43"/>
        <v>-0.8768178903942815</v>
      </c>
      <c r="I271">
        <f t="shared" si="44"/>
        <v>0.48082261498864826</v>
      </c>
      <c r="J271">
        <f t="shared" si="45"/>
        <v>-0.33941620537162637</v>
      </c>
      <c r="K271">
        <f t="shared" si="46"/>
        <v>-0.4190039653716264</v>
      </c>
      <c r="L271">
        <f t="shared" si="47"/>
        <v>0.1821500499942229</v>
      </c>
      <c r="M271">
        <f t="shared" si="48"/>
        <v>-0.29987112550773853</v>
      </c>
      <c r="N271">
        <f t="shared" si="49"/>
        <v>0.34470316476175134</v>
      </c>
      <c r="Y271" s="155"/>
    </row>
    <row r="272" spans="1:25" ht="13.5">
      <c r="A272">
        <v>2.65</v>
      </c>
      <c r="B272">
        <f t="shared" si="40"/>
        <v>-0.8815821958782859</v>
      </c>
      <c r="C272">
        <f t="shared" si="41"/>
        <v>0.47203054128988264</v>
      </c>
      <c r="D272">
        <f t="shared" si="42"/>
        <v>-0.8815821958782859</v>
      </c>
      <c r="E272">
        <f>IF('軌道図'!$C$3="","",D272-$F$2)</f>
      </c>
      <c r="F272">
        <f>IF('軌道図'!$C$3="","",$B$2*$F$5*C272)</f>
      </c>
      <c r="H272">
        <f t="shared" si="43"/>
        <v>-0.8815821958782859</v>
      </c>
      <c r="I272">
        <f t="shared" si="44"/>
        <v>0.47203054128988264</v>
      </c>
      <c r="J272">
        <f t="shared" si="45"/>
        <v>-0.34126046802448445</v>
      </c>
      <c r="K272">
        <f t="shared" si="46"/>
        <v>-0.42084822802448446</v>
      </c>
      <c r="L272">
        <f t="shared" si="47"/>
        <v>0.1788193483719191</v>
      </c>
      <c r="M272">
        <f t="shared" si="48"/>
        <v>-0.30296897961992914</v>
      </c>
      <c r="N272">
        <f t="shared" si="49"/>
        <v>0.34248998200175895</v>
      </c>
      <c r="Y272" s="155"/>
    </row>
    <row r="273" spans="1:25" ht="13.5">
      <c r="A273">
        <v>2.66</v>
      </c>
      <c r="B273">
        <f t="shared" si="40"/>
        <v>-0.886258343877352</v>
      </c>
      <c r="C273">
        <f t="shared" si="41"/>
        <v>0.4631912649303452</v>
      </c>
      <c r="D273">
        <f t="shared" si="42"/>
        <v>-0.886258343877352</v>
      </c>
      <c r="E273">
        <f>IF('軌道図'!$C$3="","",D273-$F$2)</f>
      </c>
      <c r="F273">
        <f>IF('軌道図'!$C$3="","",$B$2*$F$5*C273)</f>
      </c>
      <c r="H273">
        <f t="shared" si="43"/>
        <v>-0.886258343877352</v>
      </c>
      <c r="I273">
        <f t="shared" si="44"/>
        <v>0.4631912649303452</v>
      </c>
      <c r="J273">
        <f t="shared" si="45"/>
        <v>-0.34307060491492297</v>
      </c>
      <c r="K273">
        <f t="shared" si="46"/>
        <v>-0.422658364914923</v>
      </c>
      <c r="L273">
        <f t="shared" si="47"/>
        <v>0.1754707649637936</v>
      </c>
      <c r="M273">
        <f t="shared" si="48"/>
        <v>-0.3060437215135982</v>
      </c>
      <c r="N273">
        <f t="shared" si="49"/>
        <v>0.34024597471776535</v>
      </c>
      <c r="Y273" s="155"/>
    </row>
    <row r="274" spans="1:25" ht="13.5">
      <c r="A274">
        <v>2.67</v>
      </c>
      <c r="B274">
        <f t="shared" si="40"/>
        <v>-0.8908458667805764</v>
      </c>
      <c r="C274">
        <f t="shared" si="41"/>
        <v>0.45430566983030646</v>
      </c>
      <c r="D274">
        <f t="shared" si="42"/>
        <v>-0.8908458667805764</v>
      </c>
      <c r="E274">
        <f>IF('軌道図'!$C$3="","",D274-$F$2)</f>
      </c>
      <c r="F274">
        <f>IF('軌道図'!$C$3="","",$B$2*$F$5*C274)</f>
      </c>
      <c r="H274">
        <f t="shared" si="43"/>
        <v>-0.8908458667805764</v>
      </c>
      <c r="I274">
        <f t="shared" si="44"/>
        <v>0.45430566983030646</v>
      </c>
      <c r="J274">
        <f t="shared" si="45"/>
        <v>-0.3448464350307611</v>
      </c>
      <c r="K274">
        <f t="shared" si="46"/>
        <v>-0.42443419503076113</v>
      </c>
      <c r="L274">
        <f t="shared" si="47"/>
        <v>0.17210463462539702</v>
      </c>
      <c r="M274">
        <f t="shared" si="48"/>
        <v>-0.30909504371711827</v>
      </c>
      <c r="N274">
        <f t="shared" si="49"/>
        <v>0.33797136730862914</v>
      </c>
      <c r="Y274" s="155"/>
    </row>
    <row r="275" spans="1:25" ht="13.5">
      <c r="A275">
        <v>2.68</v>
      </c>
      <c r="B275">
        <f t="shared" si="40"/>
        <v>-0.8953443058394921</v>
      </c>
      <c r="C275">
        <f t="shared" si="41"/>
        <v>0.44537464454187115</v>
      </c>
      <c r="D275">
        <f t="shared" si="42"/>
        <v>-0.8953443058394921</v>
      </c>
      <c r="E275">
        <f>IF('軌道図'!$C$3="","",D275-$F$2)</f>
      </c>
      <c r="F275">
        <f>IF('軌道図'!$C$3="","",$B$2*$F$5*C275)</f>
      </c>
      <c r="H275">
        <f t="shared" si="43"/>
        <v>-0.8953443058394921</v>
      </c>
      <c r="I275">
        <f t="shared" si="44"/>
        <v>0.44537464454187115</v>
      </c>
      <c r="J275">
        <f t="shared" si="45"/>
        <v>-0.34658778079046737</v>
      </c>
      <c r="K275">
        <f t="shared" si="46"/>
        <v>-0.4261755407904674</v>
      </c>
      <c r="L275">
        <f t="shared" si="47"/>
        <v>0.16872129396695779</v>
      </c>
      <c r="M275">
        <f t="shared" si="48"/>
        <v>-0.312122641100812</v>
      </c>
      <c r="N275">
        <f t="shared" si="49"/>
        <v>0.3356663872331956</v>
      </c>
      <c r="Y275" s="155"/>
    </row>
    <row r="276" spans="1:25" ht="13.5">
      <c r="A276">
        <v>2.69</v>
      </c>
      <c r="B276">
        <f t="shared" si="40"/>
        <v>-0.8997532112139414</v>
      </c>
      <c r="C276">
        <f t="shared" si="41"/>
        <v>0.4363990821601263</v>
      </c>
      <c r="D276">
        <f t="shared" si="42"/>
        <v>-0.8997532112139414</v>
      </c>
      <c r="E276">
        <f>IF('軌道図'!$C$3="","",D276-$F$2)</f>
      </c>
      <c r="F276">
        <f>IF('軌道図'!$C$3="","",$B$2*$F$5*C276)</f>
      </c>
      <c r="H276">
        <f t="shared" si="43"/>
        <v>-0.8997532112139414</v>
      </c>
      <c r="I276">
        <f t="shared" si="44"/>
        <v>0.4363990821601263</v>
      </c>
      <c r="J276">
        <f t="shared" si="45"/>
        <v>-0.3482944680609167</v>
      </c>
      <c r="K276">
        <f t="shared" si="46"/>
        <v>-0.4278822280609167</v>
      </c>
      <c r="L276">
        <f t="shared" si="47"/>
        <v>0.16532108131972262</v>
      </c>
      <c r="M276">
        <f t="shared" si="48"/>
        <v>-0.3151262109074638</v>
      </c>
      <c r="N276">
        <f t="shared" si="49"/>
        <v>0.3333312649875516</v>
      </c>
      <c r="Y276" s="155"/>
    </row>
    <row r="277" spans="1:25" ht="13.5">
      <c r="A277">
        <v>2.7</v>
      </c>
      <c r="B277">
        <f t="shared" si="40"/>
        <v>-0.9040721420170612</v>
      </c>
      <c r="C277">
        <f t="shared" si="41"/>
        <v>0.4273798802338298</v>
      </c>
      <c r="D277">
        <f t="shared" si="42"/>
        <v>-0.9040721420170612</v>
      </c>
      <c r="E277">
        <f>IF('軌道図'!$C$3="","",D277-$F$2)</f>
      </c>
      <c r="F277">
        <f>IF('軌道図'!$C$3="","",$B$2*$F$5*C277)</f>
      </c>
      <c r="H277">
        <f t="shared" si="43"/>
        <v>-0.9040721420170612</v>
      </c>
      <c r="I277">
        <f t="shared" si="44"/>
        <v>0.4273798802338298</v>
      </c>
      <c r="J277">
        <f t="shared" si="45"/>
        <v>-0.3499663261748044</v>
      </c>
      <c r="K277">
        <f t="shared" si="46"/>
        <v>-0.4295540861748044</v>
      </c>
      <c r="L277">
        <f t="shared" si="47"/>
        <v>0.16190433670212245</v>
      </c>
      <c r="M277">
        <f t="shared" si="48"/>
        <v>-0.3181054527825961</v>
      </c>
      <c r="N277">
        <f t="shared" si="49"/>
        <v>0.33096623408197556</v>
      </c>
      <c r="Y277" s="155"/>
    </row>
    <row r="278" spans="1:25" ht="13.5">
      <c r="A278">
        <v>2.71</v>
      </c>
      <c r="B278">
        <f t="shared" si="40"/>
        <v>-0.9083006663593701</v>
      </c>
      <c r="C278">
        <f t="shared" si="41"/>
        <v>0.418317940675659</v>
      </c>
      <c r="D278">
        <f t="shared" si="42"/>
        <v>-0.9083006663593701</v>
      </c>
      <c r="E278">
        <f>IF('軌道図'!$C$3="","",D278-$F$2)</f>
      </c>
      <c r="F278">
        <f>IF('軌道図'!$C$3="","",$B$2*$F$5*C278)</f>
      </c>
      <c r="H278">
        <f t="shared" si="43"/>
        <v>-0.9083006663593701</v>
      </c>
      <c r="I278">
        <f t="shared" si="44"/>
        <v>0.418317940675659</v>
      </c>
      <c r="J278">
        <f t="shared" si="45"/>
        <v>-0.35160318794771217</v>
      </c>
      <c r="K278">
        <f t="shared" si="46"/>
        <v>-0.4311909479477122</v>
      </c>
      <c r="L278">
        <f t="shared" si="47"/>
        <v>0.15847140178577204</v>
      </c>
      <c r="M278">
        <f t="shared" si="48"/>
        <v>-0.321060068804504</v>
      </c>
      <c r="N278">
        <f t="shared" si="49"/>
        <v>0.3285715310175874</v>
      </c>
      <c r="Y278" s="155"/>
    </row>
    <row r="279" spans="1:25" ht="13.5">
      <c r="A279">
        <v>2.72</v>
      </c>
      <c r="B279">
        <f t="shared" si="40"/>
        <v>-0.912438361391958</v>
      </c>
      <c r="C279">
        <f t="shared" si="41"/>
        <v>0.4092141696720173</v>
      </c>
      <c r="D279">
        <f t="shared" si="42"/>
        <v>-0.912438361391958</v>
      </c>
      <c r="E279">
        <f>IF('軌道図'!$C$3="","",D279-$F$2)</f>
      </c>
      <c r="F279">
        <f>IF('軌道図'!$C$3="","",$B$2*$F$5*C279)</f>
      </c>
      <c r="H279">
        <f t="shared" si="43"/>
        <v>-0.912438361391958</v>
      </c>
      <c r="I279">
        <f t="shared" si="44"/>
        <v>0.4092141696720173</v>
      </c>
      <c r="J279">
        <f t="shared" si="45"/>
        <v>-0.35320488969482694</v>
      </c>
      <c r="K279">
        <f t="shared" si="46"/>
        <v>-0.43279264969482695</v>
      </c>
      <c r="L279">
        <f t="shared" si="47"/>
        <v>0.15502261986130195</v>
      </c>
      <c r="M279">
        <f t="shared" si="48"/>
        <v>-0.3239897635140476</v>
      </c>
      <c r="N279">
        <f t="shared" si="49"/>
        <v>0.32614739526269776</v>
      </c>
      <c r="Y279" s="155"/>
    </row>
    <row r="280" spans="1:25" ht="13.5">
      <c r="A280">
        <v>2.73</v>
      </c>
      <c r="B280">
        <f t="shared" si="40"/>
        <v>-0.9164848133487693</v>
      </c>
      <c r="C280">
        <f t="shared" si="41"/>
        <v>0.4000694775924195</v>
      </c>
      <c r="D280">
        <f t="shared" si="42"/>
        <v>-0.9164848133487693</v>
      </c>
      <c r="E280">
        <f>IF('軌道図'!$C$3="","",D280-$F$2)</f>
      </c>
      <c r="F280">
        <f>IF('軌道図'!$C$3="","",$B$2*$F$5*C280)</f>
      </c>
      <c r="H280">
        <f t="shared" si="43"/>
        <v>-0.9164848133487693</v>
      </c>
      <c r="I280">
        <f t="shared" si="44"/>
        <v>0.4000694775924195</v>
      </c>
      <c r="J280">
        <f t="shared" si="45"/>
        <v>-0.3547712712473086</v>
      </c>
      <c r="K280">
        <f t="shared" si="46"/>
        <v>-0.4343590312473086</v>
      </c>
      <c r="L280">
        <f t="shared" si="47"/>
        <v>0.151558335804031</v>
      </c>
      <c r="M280">
        <f t="shared" si="48"/>
        <v>-0.3268942439441972</v>
      </c>
      <c r="N280">
        <f t="shared" si="49"/>
        <v>0.32369406922886235</v>
      </c>
      <c r="Y280" s="155"/>
    </row>
    <row r="281" spans="1:25" ht="13.5">
      <c r="A281">
        <v>2.74</v>
      </c>
      <c r="B281">
        <f t="shared" si="40"/>
        <v>-0.9204396175879807</v>
      </c>
      <c r="C281">
        <f t="shared" si="41"/>
        <v>0.3908847788984522</v>
      </c>
      <c r="D281">
        <f t="shared" si="42"/>
        <v>-0.9204396175879807</v>
      </c>
      <c r="E281">
        <f>IF('軌道図'!$C$3="","",D281-$F$2)</f>
      </c>
      <c r="F281">
        <f>IF('軌道図'!$C$3="","",$B$2*$F$5*C281)</f>
      </c>
      <c r="H281">
        <f t="shared" si="43"/>
        <v>-0.9204396175879807</v>
      </c>
      <c r="I281">
        <f t="shared" si="44"/>
        <v>0.3908847788984522</v>
      </c>
      <c r="J281">
        <f t="shared" si="45"/>
        <v>-0.3563021759683073</v>
      </c>
      <c r="K281">
        <f t="shared" si="46"/>
        <v>-0.43588993596830733</v>
      </c>
      <c r="L281">
        <f t="shared" si="47"/>
        <v>0.14807889603947766</v>
      </c>
      <c r="M281">
        <f t="shared" si="48"/>
        <v>-0.3297732196493304</v>
      </c>
      <c r="N281">
        <f t="shared" si="49"/>
        <v>0.3212117982466398</v>
      </c>
      <c r="Y281" s="155"/>
    </row>
    <row r="282" spans="1:25" ht="13.5">
      <c r="A282">
        <v>2.75</v>
      </c>
      <c r="B282">
        <f t="shared" si="40"/>
        <v>-0.9243023786324636</v>
      </c>
      <c r="C282">
        <f t="shared" si="41"/>
        <v>0.38166099205233167</v>
      </c>
      <c r="D282">
        <f t="shared" si="42"/>
        <v>-0.9243023786324636</v>
      </c>
      <c r="E282">
        <f>IF('軌道図'!$C$3="","",D282-$F$2)</f>
      </c>
      <c r="F282">
        <f>IF('軌道図'!$C$3="","",$B$2*$F$5*C282)</f>
      </c>
      <c r="H282">
        <f t="shared" si="43"/>
        <v>-0.9243023786324636</v>
      </c>
      <c r="I282">
        <f t="shared" si="44"/>
        <v>0.38166099205233167</v>
      </c>
      <c r="J282">
        <f t="shared" si="45"/>
        <v>-0.3577974507686266</v>
      </c>
      <c r="K282">
        <f t="shared" si="46"/>
        <v>-0.43738521076862663</v>
      </c>
      <c r="L282">
        <f t="shared" si="47"/>
        <v>0.1445846485087192</v>
      </c>
      <c r="M282">
        <f t="shared" si="48"/>
        <v>-0.33262640273427546</v>
      </c>
      <c r="N282">
        <f t="shared" si="49"/>
        <v>0.31870083054105997</v>
      </c>
      <c r="Y282" s="155"/>
    </row>
    <row r="283" spans="1:25" ht="13.5">
      <c r="A283">
        <v>2.76</v>
      </c>
      <c r="B283">
        <f t="shared" si="40"/>
        <v>-0.9280727102093326</v>
      </c>
      <c r="C283">
        <f t="shared" si="41"/>
        <v>0.3723990394250557</v>
      </c>
      <c r="D283">
        <f t="shared" si="42"/>
        <v>-0.9280727102093326</v>
      </c>
      <c r="E283">
        <f>IF('軌道図'!$C$3="","",D283-$F$2)</f>
      </c>
      <c r="F283">
        <f>IF('軌道図'!$C$3="","",$B$2*$F$5*C283)</f>
      </c>
      <c r="H283">
        <f t="shared" si="43"/>
        <v>-0.9280727102093326</v>
      </c>
      <c r="I283">
        <f t="shared" si="44"/>
        <v>0.3723990394250557</v>
      </c>
      <c r="J283">
        <f t="shared" si="45"/>
        <v>-0.3592569461220326</v>
      </c>
      <c r="K283">
        <f t="shared" si="46"/>
        <v>-0.43884470612203264</v>
      </c>
      <c r="L283">
        <f t="shared" si="47"/>
        <v>0.14107594263359668</v>
      </c>
      <c r="M283">
        <f t="shared" si="48"/>
        <v>-0.33545350788310174</v>
      </c>
      <c r="N283">
        <f t="shared" si="49"/>
        <v>0.3161614172068009</v>
      </c>
      <c r="Y283" s="155"/>
    </row>
    <row r="284" spans="1:25" ht="13.5">
      <c r="A284">
        <v>2.77</v>
      </c>
      <c r="B284">
        <f t="shared" si="40"/>
        <v>-0.9317502352885721</v>
      </c>
      <c r="C284">
        <f t="shared" si="41"/>
        <v>0.3630998472041683</v>
      </c>
      <c r="D284">
        <f t="shared" si="42"/>
        <v>-0.9317502352885721</v>
      </c>
      <c r="E284">
        <f>IF('軌道図'!$C$3="","",D284-$F$2)</f>
      </c>
      <c r="F284">
        <f>IF('軌道図'!$C$3="","",$B$2*$F$5*C284)</f>
      </c>
      <c r="H284">
        <f t="shared" si="43"/>
        <v>-0.9317502352885721</v>
      </c>
      <c r="I284">
        <f t="shared" si="44"/>
        <v>0.3630998472041683</v>
      </c>
      <c r="J284">
        <f t="shared" si="45"/>
        <v>-0.3606805160802063</v>
      </c>
      <c r="K284">
        <f t="shared" si="46"/>
        <v>-0.4402682760802063</v>
      </c>
      <c r="L284">
        <f t="shared" si="47"/>
        <v>0.13755312928177355</v>
      </c>
      <c r="M284">
        <f t="shared" si="48"/>
        <v>-0.33825425238765044</v>
      </c>
      <c r="N284">
        <f t="shared" si="49"/>
        <v>0.3135938121830798</v>
      </c>
      <c r="Y284" s="155"/>
    </row>
    <row r="285" spans="1:25" ht="13.5">
      <c r="A285">
        <v>2.78</v>
      </c>
      <c r="B285">
        <f t="shared" si="40"/>
        <v>-0.9353345861207387</v>
      </c>
      <c r="C285">
        <f t="shared" si="41"/>
        <v>0.3537643453011431</v>
      </c>
      <c r="D285">
        <f t="shared" si="42"/>
        <v>-0.9353345861207387</v>
      </c>
      <c r="E285">
        <f>IF('軌道図'!$C$3="","",D285-$F$2)</f>
      </c>
      <c r="F285">
        <f>IF('軌道図'!$C$3="","",$B$2*$F$5*C285)</f>
      </c>
      <c r="H285">
        <f t="shared" si="43"/>
        <v>-0.9353345861207387</v>
      </c>
      <c r="I285">
        <f t="shared" si="44"/>
        <v>0.3537643453011431</v>
      </c>
      <c r="J285">
        <f t="shared" si="45"/>
        <v>-0.362068018287338</v>
      </c>
      <c r="K285">
        <f t="shared" si="46"/>
        <v>-0.441655778287338</v>
      </c>
      <c r="L285">
        <f t="shared" si="47"/>
        <v>0.1340165607316496</v>
      </c>
      <c r="M285">
        <f t="shared" si="48"/>
        <v>-0.34102835617580485</v>
      </c>
      <c r="N285">
        <f t="shared" si="49"/>
        <v>0.31099827222825943</v>
      </c>
      <c r="Y285" s="155"/>
    </row>
    <row r="286" spans="1:25" ht="13.5">
      <c r="A286">
        <v>2.79</v>
      </c>
      <c r="B286">
        <f t="shared" si="40"/>
        <v>-0.9388254042737362</v>
      </c>
      <c r="C286">
        <f t="shared" si="41"/>
        <v>0.34439346725839</v>
      </c>
      <c r="D286">
        <f t="shared" si="42"/>
        <v>-0.9388254042737362</v>
      </c>
      <c r="E286">
        <f>IF('軌道図'!$C$3="","",D286-$F$2)</f>
      </c>
      <c r="F286">
        <f>IF('軌道図'!$C$3="","",$B$2*$F$5*C286)</f>
      </c>
      <c r="H286">
        <f t="shared" si="43"/>
        <v>-0.9388254042737362</v>
      </c>
      <c r="I286">
        <f t="shared" si="44"/>
        <v>0.34439346725839</v>
      </c>
      <c r="J286">
        <f t="shared" si="45"/>
        <v>-0.3634193139943633</v>
      </c>
      <c r="K286">
        <f t="shared" si="46"/>
        <v>-0.4430070739943633</v>
      </c>
      <c r="L286">
        <f t="shared" si="47"/>
        <v>0.13046659063713242</v>
      </c>
      <c r="M286">
        <f t="shared" si="48"/>
        <v>-0.34377554183949793</v>
      </c>
      <c r="N286">
        <f t="shared" si="49"/>
        <v>0.3083750568941722</v>
      </c>
      <c r="Y286" s="155"/>
    </row>
    <row r="287" spans="1:25" ht="13.5">
      <c r="A287">
        <v>2.8</v>
      </c>
      <c r="B287">
        <f t="shared" si="40"/>
        <v>-0.9422223406686581</v>
      </c>
      <c r="C287">
        <f t="shared" si="41"/>
        <v>0.3349881501559051</v>
      </c>
      <c r="D287">
        <f t="shared" si="42"/>
        <v>-0.9422223406686581</v>
      </c>
      <c r="E287">
        <f>IF('軌道図'!$C$3="","",D287-$F$2)</f>
      </c>
      <c r="F287">
        <f>IF('軌道図'!$C$3="","",$B$2*$F$5*C287)</f>
      </c>
      <c r="H287">
        <f t="shared" si="43"/>
        <v>-0.9422223406686581</v>
      </c>
      <c r="I287">
        <f t="shared" si="44"/>
        <v>0.3349881501559051</v>
      </c>
      <c r="J287">
        <f t="shared" si="45"/>
        <v>-0.36473426807283754</v>
      </c>
      <c r="K287">
        <f t="shared" si="46"/>
        <v>-0.44432202807283755</v>
      </c>
      <c r="L287">
        <f t="shared" si="47"/>
        <v>0.12690357399227353</v>
      </c>
      <c r="M287">
        <f t="shared" si="48"/>
        <v>-0.3464955346624526</v>
      </c>
      <c r="N287">
        <f t="shared" si="49"/>
        <v>0.30572442850016585</v>
      </c>
      <c r="Y287" s="155"/>
    </row>
    <row r="288" spans="1:25" ht="13.5">
      <c r="A288">
        <v>2.81</v>
      </c>
      <c r="B288">
        <f t="shared" si="40"/>
        <v>-0.9455250556146959</v>
      </c>
      <c r="C288">
        <f t="shared" si="41"/>
        <v>0.32554933451756</v>
      </c>
      <c r="D288">
        <f t="shared" si="42"/>
        <v>-0.9455250556146959</v>
      </c>
      <c r="E288">
        <f>IF('軌道図'!$C$3="","",D288-$F$2)</f>
      </c>
      <c r="F288">
        <f>IF('軌道図'!$C$3="","",$B$2*$F$5*C288)</f>
      </c>
      <c r="H288">
        <f t="shared" si="43"/>
        <v>-0.9455250556146959</v>
      </c>
      <c r="I288">
        <f t="shared" si="44"/>
        <v>0.32554933451756</v>
      </c>
      <c r="J288">
        <f t="shared" si="45"/>
        <v>-0.36601274902844877</v>
      </c>
      <c r="K288">
        <f t="shared" si="46"/>
        <v>-0.4456005090284488</v>
      </c>
      <c r="L288">
        <f t="shared" si="47"/>
        <v>0.12332786709576783</v>
      </c>
      <c r="M288">
        <f t="shared" si="48"/>
        <v>-0.3491880626476533</v>
      </c>
      <c r="N288">
        <f t="shared" si="49"/>
        <v>0.3030466521068705</v>
      </c>
      <c r="Y288" s="155"/>
    </row>
    <row r="289" spans="1:25" ht="13.5">
      <c r="A289">
        <v>2.82</v>
      </c>
      <c r="B289">
        <f t="shared" si="40"/>
        <v>-0.948733218843107</v>
      </c>
      <c r="C289">
        <f t="shared" si="41"/>
        <v>0.3160779642170538</v>
      </c>
      <c r="D289">
        <f t="shared" si="42"/>
        <v>-0.948733218843107</v>
      </c>
      <c r="E289">
        <f>IF('軌道図'!$C$3="","",D289-$F$2)</f>
      </c>
      <c r="F289">
        <f>IF('軌道図'!$C$3="","",$B$2*$F$5*C289)</f>
      </c>
      <c r="H289">
        <f t="shared" si="43"/>
        <v>-0.948733218843107</v>
      </c>
      <c r="I289">
        <f t="shared" si="44"/>
        <v>0.3160779642170538</v>
      </c>
      <c r="J289">
        <f t="shared" si="45"/>
        <v>-0.3672546290141667</v>
      </c>
      <c r="K289">
        <f t="shared" si="46"/>
        <v>-0.44684238901416673</v>
      </c>
      <c r="L289">
        <f t="shared" si="47"/>
        <v>0.1197398275153256</v>
      </c>
      <c r="M289">
        <f t="shared" si="48"/>
        <v>-0.3518528565445451</v>
      </c>
      <c r="N289">
        <f t="shared" si="49"/>
        <v>0.3003419954896943</v>
      </c>
      <c r="Y289" s="155"/>
    </row>
    <row r="290" spans="1:25" ht="13.5">
      <c r="A290">
        <v>2.83</v>
      </c>
      <c r="B290">
        <f t="shared" si="40"/>
        <v>-0.9518465095402424</v>
      </c>
      <c r="C290">
        <f t="shared" si="41"/>
        <v>0.30657498638352293</v>
      </c>
      <c r="D290">
        <f t="shared" si="42"/>
        <v>-0.9518465095402424</v>
      </c>
      <c r="E290">
        <f>IF('軌道図'!$C$3="","",D290-$F$2)</f>
      </c>
      <c r="F290">
        <f>IF('軌道図'!$C$3="","",$B$2*$F$5*C290)</f>
      </c>
      <c r="H290">
        <f t="shared" si="43"/>
        <v>-0.9518465095402424</v>
      </c>
      <c r="I290">
        <f t="shared" si="44"/>
        <v>0.30657498638352293</v>
      </c>
      <c r="J290">
        <f t="shared" si="45"/>
        <v>-0.36845978384302785</v>
      </c>
      <c r="K290">
        <f t="shared" si="46"/>
        <v>-0.44804754384302786</v>
      </c>
      <c r="L290">
        <f t="shared" si="47"/>
        <v>0.11613981405191455</v>
      </c>
      <c r="M290">
        <f t="shared" si="48"/>
        <v>-0.3544896498759593</v>
      </c>
      <c r="N290">
        <f t="shared" si="49"/>
        <v>0.297610729112045</v>
      </c>
      <c r="Y290" s="155"/>
    </row>
    <row r="291" spans="1:25" ht="13.5">
      <c r="A291">
        <v>2.84</v>
      </c>
      <c r="B291">
        <f t="shared" si="40"/>
        <v>-0.9548646163796264</v>
      </c>
      <c r="C291">
        <f t="shared" si="41"/>
        <v>0.2970413513068324</v>
      </c>
      <c r="D291">
        <f t="shared" si="42"/>
        <v>-0.9548646163796264</v>
      </c>
      <c r="E291">
        <f>IF('軌道図'!$C$3="","",D291-$F$2)</f>
      </c>
      <c r="F291">
        <f>IF('軌道図'!$C$3="","",$B$2*$F$5*C291)</f>
      </c>
      <c r="H291">
        <f t="shared" si="43"/>
        <v>-0.9548646163796264</v>
      </c>
      <c r="I291">
        <f t="shared" si="44"/>
        <v>0.2970413513068324</v>
      </c>
      <c r="J291">
        <f t="shared" si="45"/>
        <v>-0.3696280930005534</v>
      </c>
      <c r="K291">
        <f t="shared" si="46"/>
        <v>-0.4492158530005534</v>
      </c>
      <c r="L291">
        <f t="shared" si="47"/>
        <v>0.11252818670388132</v>
      </c>
      <c r="M291">
        <f t="shared" si="48"/>
        <v>-0.35709817896475976</v>
      </c>
      <c r="N291">
        <f t="shared" si="49"/>
        <v>0.2948531260982843</v>
      </c>
      <c r="Y291" s="155"/>
    </row>
    <row r="292" spans="1:25" ht="13.5">
      <c r="A292">
        <v>2.85</v>
      </c>
      <c r="B292">
        <f t="shared" si="40"/>
        <v>-0.9577872375530904</v>
      </c>
      <c r="C292">
        <f t="shared" si="41"/>
        <v>0.2874780123425444</v>
      </c>
      <c r="D292">
        <f t="shared" si="42"/>
        <v>-0.9577872375530904</v>
      </c>
      <c r="E292">
        <f>IF('軌道図'!$C$3="","",D292-$F$2)</f>
      </c>
      <c r="F292">
        <f>IF('軌道図'!$C$3="","",$B$2*$F$5*C292)</f>
      </c>
      <c r="H292">
        <f t="shared" si="43"/>
        <v>-0.9577872375530904</v>
      </c>
      <c r="I292">
        <f t="shared" si="44"/>
        <v>0.2874780123425444</v>
      </c>
      <c r="J292">
        <f t="shared" si="45"/>
        <v>-0.3707594396568013</v>
      </c>
      <c r="K292">
        <f t="shared" si="46"/>
        <v>-0.4503471996568013</v>
      </c>
      <c r="L292">
        <f t="shared" si="47"/>
        <v>0.1089053066309507</v>
      </c>
      <c r="M292">
        <f t="shared" si="48"/>
        <v>-0.35967818296021153</v>
      </c>
      <c r="N292">
        <f t="shared" si="49"/>
        <v>0.2920694622064156</v>
      </c>
      <c r="Y292" s="155"/>
    </row>
    <row r="293" spans="1:25" ht="13.5">
      <c r="A293">
        <v>2.86</v>
      </c>
      <c r="B293">
        <f t="shared" si="40"/>
        <v>-0.9606140808009522</v>
      </c>
      <c r="C293">
        <f t="shared" si="41"/>
        <v>0.2778859258165868</v>
      </c>
      <c r="D293">
        <f t="shared" si="42"/>
        <v>-0.9606140808009522</v>
      </c>
      <c r="E293">
        <f>IF('軌道図'!$C$3="","",D293-$F$2)</f>
      </c>
      <c r="F293">
        <f>IF('軌道図'!$C$3="","",$B$2*$F$5*C293)</f>
      </c>
      <c r="H293">
        <f t="shared" si="43"/>
        <v>-0.9606140808009522</v>
      </c>
      <c r="I293">
        <f t="shared" si="44"/>
        <v>0.2778859258165868</v>
      </c>
      <c r="J293">
        <f t="shared" si="45"/>
        <v>-0.3718537106780486</v>
      </c>
      <c r="K293">
        <f t="shared" si="46"/>
        <v>-0.45144147067804863</v>
      </c>
      <c r="L293">
        <f t="shared" si="47"/>
        <v>0.10527153611811128</v>
      </c>
      <c r="M293">
        <f t="shared" si="48"/>
        <v>-0.3622294038640649</v>
      </c>
      <c r="N293">
        <f t="shared" si="49"/>
        <v>0.2892600158005084</v>
      </c>
      <c r="Y293" s="155"/>
    </row>
    <row r="294" spans="1:25" ht="13.5">
      <c r="A294">
        <v>2.87</v>
      </c>
      <c r="B294">
        <f t="shared" si="40"/>
        <v>-0.9633448634412433</v>
      </c>
      <c r="C294">
        <f t="shared" si="41"/>
        <v>0.2682660509296179</v>
      </c>
      <c r="D294">
        <f t="shared" si="42"/>
        <v>-0.9633448634412433</v>
      </c>
      <c r="E294">
        <f>IF('軌道図'!$C$3="","",D294-$F$2)</f>
      </c>
      <c r="F294">
        <f>IF('軌道図'!$C$3="","",$B$2*$F$5*C294)</f>
      </c>
      <c r="H294">
        <f t="shared" si="43"/>
        <v>-0.9633448634412433</v>
      </c>
      <c r="I294">
        <f t="shared" si="44"/>
        <v>0.2682660509296179</v>
      </c>
      <c r="J294">
        <f t="shared" si="45"/>
        <v>-0.3729107966381053</v>
      </c>
      <c r="K294">
        <f t="shared" si="46"/>
        <v>-0.4524985566381053</v>
      </c>
      <c r="L294">
        <f t="shared" si="47"/>
        <v>0.10162723853938588</v>
      </c>
      <c r="M294">
        <f t="shared" si="48"/>
        <v>-0.3647515865563557</v>
      </c>
      <c r="N294">
        <f t="shared" si="49"/>
        <v>0.28642506782286203</v>
      </c>
      <c r="Y294" s="155"/>
    </row>
    <row r="295" spans="1:25" ht="13.5">
      <c r="A295">
        <v>2.88</v>
      </c>
      <c r="B295">
        <f t="shared" si="40"/>
        <v>-0.9659793123979747</v>
      </c>
      <c r="C295">
        <f t="shared" si="41"/>
        <v>0.25861934966111083</v>
      </c>
      <c r="D295">
        <f t="shared" si="42"/>
        <v>-0.9659793123979747</v>
      </c>
      <c r="E295">
        <f>IF('軌道図'!$C$3="","",D295-$F$2)</f>
      </c>
      <c r="F295">
        <f>IF('軌道図'!$C$3="","",$B$2*$F$5*C295)</f>
      </c>
      <c r="H295">
        <f t="shared" si="43"/>
        <v>-0.9659793123979747</v>
      </c>
      <c r="I295">
        <f t="shared" si="44"/>
        <v>0.25861934966111083</v>
      </c>
      <c r="J295">
        <f t="shared" si="45"/>
        <v>-0.37393059182925603</v>
      </c>
      <c r="K295">
        <f t="shared" si="46"/>
        <v>-0.45351835182925604</v>
      </c>
      <c r="L295">
        <f t="shared" si="47"/>
        <v>0.09797277832149578</v>
      </c>
      <c r="M295">
        <f t="shared" si="48"/>
        <v>-0.3672444788209164</v>
      </c>
      <c r="N295">
        <f t="shared" si="49"/>
        <v>0.283564901765912</v>
      </c>
      <c r="Y295" s="155"/>
    </row>
    <row r="296" spans="1:25" ht="13.5">
      <c r="A296">
        <v>2.89</v>
      </c>
      <c r="B296">
        <f t="shared" si="40"/>
        <v>-0.9685171642284466</v>
      </c>
      <c r="C296">
        <f t="shared" si="41"/>
        <v>0.24894678667315256</v>
      </c>
      <c r="D296">
        <f t="shared" si="42"/>
        <v>-0.9685171642284466</v>
      </c>
      <c r="E296">
        <f>IF('軌道図'!$C$3="","",D296-$F$2)</f>
      </c>
      <c r="F296">
        <f>IF('軌道図'!$C$3="","",$B$2*$F$5*C296)</f>
      </c>
      <c r="H296">
        <f t="shared" si="43"/>
        <v>-0.9685171642284466</v>
      </c>
      <c r="I296">
        <f t="shared" si="44"/>
        <v>0.24894678667315256</v>
      </c>
      <c r="J296">
        <f t="shared" si="45"/>
        <v>-0.37491299427283165</v>
      </c>
      <c r="K296">
        <f t="shared" si="46"/>
        <v>-0.45450075427283165</v>
      </c>
      <c r="L296">
        <f t="shared" si="47"/>
        <v>0.09430852090741708</v>
      </c>
      <c r="M296">
        <f t="shared" si="48"/>
        <v>-0.36970783137059793</v>
      </c>
      <c r="N296">
        <f t="shared" si="49"/>
        <v>0.2806798036438802</v>
      </c>
      <c r="Y296" s="155"/>
    </row>
    <row r="297" spans="1:25" ht="13.5">
      <c r="A297">
        <v>2.9</v>
      </c>
      <c r="B297">
        <f t="shared" si="40"/>
        <v>-0.9709581651495905</v>
      </c>
      <c r="C297">
        <f t="shared" si="41"/>
        <v>0.23924932921398243</v>
      </c>
      <c r="D297">
        <f t="shared" si="42"/>
        <v>-0.9709581651495905</v>
      </c>
      <c r="E297">
        <f>IF('軌道図'!$C$3="","",D297-$F$2)</f>
      </c>
      <c r="F297">
        <f>IF('軌道図'!$C$3="","",$B$2*$F$5*C297)</f>
      </c>
      <c r="H297">
        <f t="shared" si="43"/>
        <v>-0.9709581651495905</v>
      </c>
      <c r="I297">
        <f t="shared" si="44"/>
        <v>0.23924932921398243</v>
      </c>
      <c r="J297">
        <f t="shared" si="45"/>
        <v>-0.3758579057294065</v>
      </c>
      <c r="K297">
        <f t="shared" si="46"/>
        <v>-0.45544566572940653</v>
      </c>
      <c r="L297">
        <f t="shared" si="47"/>
        <v>0.09063483271983798</v>
      </c>
      <c r="M297">
        <f t="shared" si="48"/>
        <v>-0.3721413978721982</v>
      </c>
      <c r="N297">
        <f t="shared" si="49"/>
        <v>0.277770061964175</v>
      </c>
      <c r="Y297" s="155"/>
    </row>
    <row r="298" spans="1:25" ht="13.5">
      <c r="A298">
        <v>2.91</v>
      </c>
      <c r="B298">
        <f t="shared" si="40"/>
        <v>-0.9733020710633487</v>
      </c>
      <c r="C298">
        <f t="shared" si="41"/>
        <v>0.2295279470212642</v>
      </c>
      <c r="D298">
        <f t="shared" si="42"/>
        <v>-0.9733020710633487</v>
      </c>
      <c r="E298">
        <f>IF('軌道図'!$C$3="","",D298-$F$2)</f>
      </c>
      <c r="F298">
        <f>IF('軌道図'!$C$3="","",$B$2*$F$5*C298)</f>
      </c>
      <c r="H298">
        <f t="shared" si="43"/>
        <v>-0.9733020710633487</v>
      </c>
      <c r="I298">
        <f t="shared" si="44"/>
        <v>0.2295279470212642</v>
      </c>
      <c r="J298">
        <f t="shared" si="45"/>
        <v>-0.37676523170862225</v>
      </c>
      <c r="K298">
        <f t="shared" si="46"/>
        <v>-0.45635299170862226</v>
      </c>
      <c r="L298">
        <f t="shared" si="47"/>
        <v>0.0869520811245155</v>
      </c>
      <c r="M298">
        <f t="shared" si="48"/>
        <v>-0.3745449349710949</v>
      </c>
      <c r="N298">
        <f t="shared" si="49"/>
        <v>0.27483596769853913</v>
      </c>
      <c r="Y298" s="155"/>
    </row>
    <row r="299" spans="1:25" ht="13.5">
      <c r="A299">
        <v>2.92</v>
      </c>
      <c r="B299">
        <f t="shared" si="40"/>
        <v>-0.9755486475810826</v>
      </c>
      <c r="C299">
        <f t="shared" si="41"/>
        <v>0.21978361222511694</v>
      </c>
      <c r="D299">
        <f t="shared" si="42"/>
        <v>-0.9755486475810826</v>
      </c>
      <c r="E299">
        <f>IF('軌道図'!$C$3="","",D299-$F$2)</f>
      </c>
      <c r="F299">
        <f>IF('軌道図'!$C$3="","",$B$2*$F$5*C299)</f>
      </c>
      <c r="H299">
        <f t="shared" si="43"/>
        <v>-0.9755486475810826</v>
      </c>
      <c r="I299">
        <f t="shared" si="44"/>
        <v>0.21978361222511694</v>
      </c>
      <c r="J299">
        <f t="shared" si="45"/>
        <v>-0.3776348814786371</v>
      </c>
      <c r="K299">
        <f t="shared" si="46"/>
        <v>-0.4572226414786371</v>
      </c>
      <c r="L299">
        <f t="shared" si="47"/>
        <v>0.08326063439354055</v>
      </c>
      <c r="M299">
        <f t="shared" si="48"/>
        <v>-0.37691820231558115</v>
      </c>
      <c r="N299">
        <f t="shared" si="49"/>
        <v>0.2718778142539545</v>
      </c>
      <c r="Y299" s="155"/>
    </row>
    <row r="300" spans="1:25" ht="13.5">
      <c r="A300">
        <v>2.93</v>
      </c>
      <c r="B300">
        <f t="shared" si="40"/>
        <v>-0.9776976700470132</v>
      </c>
      <c r="C300">
        <f t="shared" si="41"/>
        <v>0.21001729925089915</v>
      </c>
      <c r="D300">
        <f t="shared" si="42"/>
        <v>-0.9776976700470132</v>
      </c>
      <c r="E300">
        <f>IF('軌道図'!$C$3="","",D300-$F$2)</f>
      </c>
      <c r="F300">
        <f>IF('軌道図'!$C$3="","",$B$2*$F$5*C300)</f>
      </c>
      <c r="H300">
        <f t="shared" si="43"/>
        <v>-0.9776976700470132</v>
      </c>
      <c r="I300">
        <f t="shared" si="44"/>
        <v>0.21001729925089915</v>
      </c>
      <c r="J300">
        <f t="shared" si="45"/>
        <v>-0.3784667680751988</v>
      </c>
      <c r="K300">
        <f t="shared" si="46"/>
        <v>-0.4580545280751988</v>
      </c>
      <c r="L300">
        <f t="shared" si="47"/>
        <v>0.07956086166850973</v>
      </c>
      <c r="M300">
        <f t="shared" si="48"/>
        <v>-0.37926096258090025</v>
      </c>
      <c r="N300">
        <f t="shared" si="49"/>
        <v>0.26889589744330017</v>
      </c>
      <c r="Y300" s="155"/>
    </row>
    <row r="301" spans="1:25" ht="13.5">
      <c r="A301">
        <v>2.94</v>
      </c>
      <c r="B301">
        <f t="shared" si="40"/>
        <v>-0.9797489235606842</v>
      </c>
      <c r="C301">
        <f t="shared" si="41"/>
        <v>0.20022998472177053</v>
      </c>
      <c r="D301">
        <f t="shared" si="42"/>
        <v>-0.9797489235606842</v>
      </c>
      <c r="E301">
        <f>IF('軌道図'!$C$3="","",D301-$F$2)</f>
      </c>
      <c r="F301">
        <f>IF('軌道図'!$C$3="","",$B$2*$F$5*C301)</f>
      </c>
      <c r="H301">
        <f t="shared" si="43"/>
        <v>-0.9797489235606842</v>
      </c>
      <c r="I301">
        <f t="shared" si="44"/>
        <v>0.20022998472177053</v>
      </c>
      <c r="J301">
        <f t="shared" si="45"/>
        <v>-0.37926080831034087</v>
      </c>
      <c r="K301">
        <f t="shared" si="46"/>
        <v>-0.4588485683103409</v>
      </c>
      <c r="L301">
        <f t="shared" si="47"/>
        <v>0.0758531329236127</v>
      </c>
      <c r="M301">
        <f t="shared" si="48"/>
        <v>-0.3815729814929778</v>
      </c>
      <c r="N301">
        <f t="shared" si="49"/>
        <v>0.2658905154557725</v>
      </c>
      <c r="Y301" s="155"/>
    </row>
    <row r="302" spans="1:25" ht="13.5">
      <c r="A302">
        <v>2.95</v>
      </c>
      <c r="B302">
        <f t="shared" si="40"/>
        <v>-0.9817022029984541</v>
      </c>
      <c r="C302">
        <f t="shared" si="41"/>
        <v>0.19042264736102704</v>
      </c>
      <c r="D302">
        <f t="shared" si="42"/>
        <v>-0.9817022029984541</v>
      </c>
      <c r="E302">
        <f>IF('軌道図'!$C$3="","",D302-$F$2)</f>
      </c>
      <c r="F302">
        <f>IF('軌道図'!$C$3="","",$B$2*$F$5*C302)</f>
      </c>
      <c r="H302">
        <f t="shared" si="43"/>
        <v>-0.9817022029984541</v>
      </c>
      <c r="I302">
        <f t="shared" si="44"/>
        <v>0.19042264736102704</v>
      </c>
      <c r="J302">
        <f t="shared" si="45"/>
        <v>-0.3800169227807016</v>
      </c>
      <c r="K302">
        <f t="shared" si="46"/>
        <v>-0.4596046827807016</v>
      </c>
      <c r="L302">
        <f t="shared" si="47"/>
        <v>0.07213781892863388</v>
      </c>
      <c r="M302">
        <f t="shared" si="48"/>
        <v>-0.3838540278518496</v>
      </c>
      <c r="N302">
        <f t="shared" si="49"/>
        <v>0.2628619688270656</v>
      </c>
      <c r="Y302" s="155"/>
    </row>
    <row r="303" spans="1:25" ht="13.5">
      <c r="A303">
        <v>2.96</v>
      </c>
      <c r="B303">
        <f t="shared" si="40"/>
        <v>-0.9835573130340064</v>
      </c>
      <c r="C303">
        <f t="shared" si="41"/>
        <v>0.18059626789423291</v>
      </c>
      <c r="D303">
        <f t="shared" si="42"/>
        <v>-0.9835573130340064</v>
      </c>
      <c r="E303">
        <f>IF('軌道図'!$C$3="","",D303-$F$2)</f>
      </c>
      <c r="F303">
        <f>IF('軌道図'!$C$3="","",$B$2*$F$5*C303)</f>
      </c>
      <c r="H303">
        <f t="shared" si="43"/>
        <v>-0.9835573130340064</v>
      </c>
      <c r="I303">
        <f t="shared" si="44"/>
        <v>0.18059626789423291</v>
      </c>
      <c r="J303">
        <f t="shared" si="45"/>
        <v>-0.38073503587546387</v>
      </c>
      <c r="K303">
        <f t="shared" si="46"/>
        <v>-0.4603227958754639</v>
      </c>
      <c r="L303">
        <f t="shared" si="47"/>
        <v>0.06841529121187703</v>
      </c>
      <c r="M303">
        <f t="shared" si="48"/>
        <v>-0.3861038735547802</v>
      </c>
      <c r="N303">
        <f t="shared" si="49"/>
        <v>0.2598105604093186</v>
      </c>
      <c r="Y303" s="155"/>
    </row>
    <row r="304" spans="1:25" ht="13.5">
      <c r="A304">
        <v>2.97</v>
      </c>
      <c r="B304">
        <f t="shared" si="40"/>
        <v>-0.9853140681578838</v>
      </c>
      <c r="C304">
        <f t="shared" si="41"/>
        <v>0.17075182895114532</v>
      </c>
      <c r="D304">
        <f t="shared" si="42"/>
        <v>-0.9853140681578838</v>
      </c>
      <c r="E304">
        <f>IF('軌道図'!$C$3="","",D304-$F$2)</f>
      </c>
      <c r="F304">
        <f>IF('軌道図'!$C$3="","",$B$2*$F$5*C304)</f>
      </c>
      <c r="H304">
        <f t="shared" si="43"/>
        <v>-0.9853140681578838</v>
      </c>
      <c r="I304">
        <f t="shared" si="44"/>
        <v>0.17075182895114532</v>
      </c>
      <c r="J304">
        <f t="shared" si="45"/>
        <v>-0.3814150757839168</v>
      </c>
      <c r="K304">
        <f t="shared" si="46"/>
        <v>-0.4610028357839168</v>
      </c>
      <c r="L304">
        <f t="shared" si="47"/>
        <v>0.06468592202301138</v>
      </c>
      <c r="M304">
        <f t="shared" si="48"/>
        <v>-0.38832229361907455</v>
      </c>
      <c r="N304">
        <f t="shared" si="49"/>
        <v>0.2567365953408305</v>
      </c>
      <c r="Y304" s="155"/>
    </row>
    <row r="305" spans="1:25" ht="13.5">
      <c r="A305">
        <v>2.98</v>
      </c>
      <c r="B305">
        <f t="shared" si="40"/>
        <v>-0.9869722926960376</v>
      </c>
      <c r="C305">
        <f t="shared" si="41"/>
        <v>0.16089031496745576</v>
      </c>
      <c r="D305">
        <f t="shared" si="42"/>
        <v>-0.9869722926960376</v>
      </c>
      <c r="E305">
        <f>IF('軌道図'!$C$3="","",D305-$F$2)</f>
      </c>
      <c r="F305">
        <f>IF('軌道図'!$C$3="","",$B$2*$F$5*C305)</f>
      </c>
      <c r="H305">
        <f t="shared" si="43"/>
        <v>-0.9869722926960376</v>
      </c>
      <c r="I305">
        <f t="shared" si="44"/>
        <v>0.16089031496745576</v>
      </c>
      <c r="J305">
        <f t="shared" si="45"/>
        <v>-0.38205697450263615</v>
      </c>
      <c r="K305">
        <f t="shared" si="46"/>
        <v>-0.46164473450263616</v>
      </c>
      <c r="L305">
        <f t="shared" si="47"/>
        <v>0.06095008429584833</v>
      </c>
      <c r="M305">
        <f t="shared" si="48"/>
        <v>-0.3905090662045746</v>
      </c>
      <c r="N305">
        <f t="shared" si="49"/>
        <v>0.25364038101554653</v>
      </c>
      <c r="Y305" s="155"/>
    </row>
    <row r="306" spans="1:25" ht="13.5">
      <c r="A306">
        <v>2.99</v>
      </c>
      <c r="B306">
        <f t="shared" si="40"/>
        <v>-0.988531820827396</v>
      </c>
      <c r="C306">
        <f t="shared" si="41"/>
        <v>0.15101271208634384</v>
      </c>
      <c r="D306">
        <f t="shared" si="42"/>
        <v>-0.988531820827396</v>
      </c>
      <c r="E306">
        <f>IF('軌道図'!$C$3="","",D306-$F$2)</f>
      </c>
      <c r="F306">
        <f>IF('軌道図'!$C$3="","",$B$2*$F$5*C306)</f>
      </c>
      <c r="H306">
        <f t="shared" si="43"/>
        <v>-0.988531820827396</v>
      </c>
      <c r="I306">
        <f t="shared" si="44"/>
        <v>0.15101271208634384</v>
      </c>
      <c r="J306">
        <f t="shared" si="45"/>
        <v>-0.382660667842285</v>
      </c>
      <c r="K306">
        <f t="shared" si="46"/>
        <v>-0.462248427842285</v>
      </c>
      <c r="L306">
        <f t="shared" si="47"/>
        <v>0.05720815161104711</v>
      </c>
      <c r="M306">
        <f t="shared" si="48"/>
        <v>-0.39266397263584435</v>
      </c>
      <c r="N306">
        <f t="shared" si="49"/>
        <v>0.25052222705231886</v>
      </c>
      <c r="Y306" s="155"/>
    </row>
    <row r="307" spans="1:25" ht="13.5">
      <c r="A307">
        <v>3</v>
      </c>
      <c r="B307">
        <f t="shared" si="40"/>
        <v>-0.9899924966004454</v>
      </c>
      <c r="C307">
        <f t="shared" si="41"/>
        <v>0.1411200080598672</v>
      </c>
      <c r="D307">
        <f t="shared" si="42"/>
        <v>-0.9899924966004454</v>
      </c>
      <c r="E307">
        <f>IF('軌道図'!$C$3="","",D307-$F$2)</f>
      </c>
      <c r="F307">
        <f>IF('軌道図'!$C$3="","",$B$2*$F$5*C307)</f>
      </c>
      <c r="H307">
        <f t="shared" si="43"/>
        <v>-0.9899924966004454</v>
      </c>
      <c r="I307">
        <f t="shared" si="44"/>
        <v>0.1411200080598672</v>
      </c>
      <c r="J307">
        <f t="shared" si="45"/>
        <v>-0.3832260954340324</v>
      </c>
      <c r="K307">
        <f t="shared" si="46"/>
        <v>-0.4628138554340324</v>
      </c>
      <c r="L307">
        <f t="shared" si="47"/>
        <v>0.053460498158758245</v>
      </c>
      <c r="M307">
        <f t="shared" si="48"/>
        <v>-0.3947867974240362</v>
      </c>
      <c r="N307">
        <f t="shared" si="49"/>
        <v>0.24738244526394562</v>
      </c>
      <c r="Y307" s="155"/>
    </row>
    <row r="308" spans="1:25" ht="13.5">
      <c r="A308">
        <v>3.01</v>
      </c>
      <c r="B308">
        <f t="shared" si="40"/>
        <v>-0.9913541739488259</v>
      </c>
      <c r="C308">
        <f t="shared" si="41"/>
        <v>0.13121319215018423</v>
      </c>
      <c r="D308">
        <f t="shared" si="42"/>
        <v>-0.9913541739488259</v>
      </c>
      <c r="E308">
        <f>IF('軌道図'!$C$3="","",D308-$F$2)</f>
      </c>
      <c r="F308">
        <f>IF('軌道図'!$C$3="","",$B$2*$F$5*C308)</f>
      </c>
      <c r="H308">
        <f t="shared" si="43"/>
        <v>-0.9913541739488259</v>
      </c>
      <c r="I308">
        <f t="shared" si="44"/>
        <v>0.13121319215018423</v>
      </c>
      <c r="J308">
        <f t="shared" si="45"/>
        <v>-0.3837532007355905</v>
      </c>
      <c r="K308">
        <f t="shared" si="46"/>
        <v>-0.4633409607355905</v>
      </c>
      <c r="L308">
        <f t="shared" si="47"/>
        <v>0.04970749870120377</v>
      </c>
      <c r="M308">
        <f t="shared" si="48"/>
        <v>-0.39687732828844047</v>
      </c>
      <c r="N308">
        <f t="shared" si="49"/>
        <v>0.2442213496259891</v>
      </c>
      <c r="Y308" s="155"/>
    </row>
    <row r="309" spans="1:25" ht="13.5">
      <c r="A309">
        <v>3.02</v>
      </c>
      <c r="B309">
        <f t="shared" si="40"/>
        <v>-0.9926167167059371</v>
      </c>
      <c r="C309">
        <f t="shared" si="41"/>
        <v>0.12129325503062975</v>
      </c>
      <c r="D309">
        <f t="shared" si="42"/>
        <v>-0.9926167167059371</v>
      </c>
      <c r="E309">
        <f>IF('軌道図'!$C$3="","",D309-$F$2)</f>
      </c>
      <c r="F309">
        <f>IF('軌道図'!$C$3="","",$B$2*$F$5*C309)</f>
      </c>
      <c r="H309">
        <f t="shared" si="43"/>
        <v>-0.9926167167059371</v>
      </c>
      <c r="I309">
        <f t="shared" si="44"/>
        <v>0.12129325503062975</v>
      </c>
      <c r="J309">
        <f t="shared" si="45"/>
        <v>-0.38424193103686827</v>
      </c>
      <c r="K309">
        <f t="shared" si="46"/>
        <v>-0.4638296910368683</v>
      </c>
      <c r="L309">
        <f t="shared" si="47"/>
        <v>0.045949528535201796</v>
      </c>
      <c r="M309">
        <f t="shared" si="48"/>
        <v>-0.3989353561777129</v>
      </c>
      <c r="N309">
        <f t="shared" si="49"/>
        <v>0.24103925624537864</v>
      </c>
      <c r="Y309" s="155"/>
    </row>
    <row r="310" spans="1:25" ht="13.5">
      <c r="A310">
        <v>3.03</v>
      </c>
      <c r="B310">
        <f t="shared" si="40"/>
        <v>-0.9937799986185556</v>
      </c>
      <c r="C310">
        <f t="shared" si="41"/>
        <v>0.11136118868665001</v>
      </c>
      <c r="D310">
        <f t="shared" si="42"/>
        <v>-0.9937799986185556</v>
      </c>
      <c r="E310">
        <f>IF('軌道図'!$C$3="","",D310-$F$2)</f>
      </c>
      <c r="F310">
        <f>IF('軌道図'!$C$3="","",$B$2*$F$5*C310)</f>
      </c>
      <c r="H310">
        <f t="shared" si="43"/>
        <v>-0.9937799986185556</v>
      </c>
      <c r="I310">
        <f t="shared" si="44"/>
        <v>0.11136118868665001</v>
      </c>
      <c r="J310">
        <f t="shared" si="45"/>
        <v>-0.3846922374652429</v>
      </c>
      <c r="K310">
        <f t="shared" si="46"/>
        <v>-0.4642799974652429</v>
      </c>
      <c r="L310">
        <f t="shared" si="47"/>
        <v>0.042186963454637606</v>
      </c>
      <c r="M310">
        <f t="shared" si="48"/>
        <v>-0.40096067529077944</v>
      </c>
      <c r="N310">
        <f t="shared" si="49"/>
        <v>0.2378364833288009</v>
      </c>
      <c r="Y310" s="155"/>
    </row>
    <row r="311" spans="1:25" ht="13.5">
      <c r="A311">
        <v>3.04</v>
      </c>
      <c r="B311">
        <f t="shared" si="40"/>
        <v>-0.9948439033594595</v>
      </c>
      <c r="C311">
        <f t="shared" si="41"/>
        <v>0.10141798631660186</v>
      </c>
      <c r="D311">
        <f t="shared" si="42"/>
        <v>-0.9948439033594595</v>
      </c>
      <c r="E311">
        <f>IF('軌道図'!$C$3="","",D311-$F$2)</f>
      </c>
      <c r="F311">
        <f>IF('軌道図'!$C$3="","",$B$2*$F$5*C311)</f>
      </c>
      <c r="H311">
        <f t="shared" si="43"/>
        <v>-0.9948439033594595</v>
      </c>
      <c r="I311">
        <f t="shared" si="44"/>
        <v>0.10141798631660186</v>
      </c>
      <c r="J311">
        <f t="shared" si="45"/>
        <v>-0.38510407499044674</v>
      </c>
      <c r="K311">
        <f t="shared" si="46"/>
        <v>-0.46469183499044675</v>
      </c>
      <c r="L311">
        <f t="shared" si="47"/>
        <v>0.03842017971288347</v>
      </c>
      <c r="M311">
        <f t="shared" si="48"/>
        <v>-0.4029530830974166</v>
      </c>
      <c r="N311">
        <f t="shared" si="49"/>
        <v>0.23461335115087822</v>
      </c>
      <c r="Y311" s="155"/>
    </row>
    <row r="312" spans="1:25" ht="13.5">
      <c r="A312">
        <v>3.05</v>
      </c>
      <c r="B312">
        <f t="shared" si="40"/>
        <v>-0.9958083245390612</v>
      </c>
      <c r="C312">
        <f t="shared" si="41"/>
        <v>0.0914646422324372</v>
      </c>
      <c r="D312">
        <f t="shared" si="42"/>
        <v>-0.9958083245390612</v>
      </c>
      <c r="E312">
        <f>IF('軌道図'!$C$3="","",D312-$F$2)</f>
      </c>
      <c r="F312">
        <f>IF('軌道図'!$C$3="","",$B$2*$F$5*C312)</f>
      </c>
      <c r="H312">
        <f t="shared" si="43"/>
        <v>-0.9958083245390612</v>
      </c>
      <c r="I312">
        <f t="shared" si="44"/>
        <v>0.0914646422324372</v>
      </c>
      <c r="J312">
        <f t="shared" si="45"/>
        <v>-0.3854774024290706</v>
      </c>
      <c r="K312">
        <f t="shared" si="46"/>
        <v>-0.4650651624290706</v>
      </c>
      <c r="L312">
        <f t="shared" si="47"/>
        <v>0.03464955398517493</v>
      </c>
      <c r="M312">
        <f t="shared" si="48"/>
        <v>-0.404912380358504</v>
      </c>
      <c r="N312">
        <f t="shared" si="49"/>
        <v>0.23137018202214282</v>
      </c>
      <c r="Y312" s="155"/>
    </row>
    <row r="313" spans="1:25" ht="13.5">
      <c r="A313">
        <v>3.06</v>
      </c>
      <c r="B313">
        <f t="shared" si="40"/>
        <v>-0.9966731657160466</v>
      </c>
      <c r="C313">
        <f t="shared" si="41"/>
        <v>0.08150215176026912</v>
      </c>
      <c r="D313">
        <f t="shared" si="42"/>
        <v>-0.9966731657160466</v>
      </c>
      <c r="E313">
        <f>IF('軌道図'!$C$3="","",D313-$F$2)</f>
      </c>
      <c r="F313">
        <f>IF('軌道図'!$C$3="","",$B$2*$F$5*C313)</f>
      </c>
      <c r="H313">
        <f t="shared" si="43"/>
        <v>-0.9966731657160466</v>
      </c>
      <c r="I313">
        <f t="shared" si="44"/>
        <v>0.08150215176026912</v>
      </c>
      <c r="J313">
        <f t="shared" si="45"/>
        <v>-0.38581218244868165</v>
      </c>
      <c r="K313">
        <f t="shared" si="46"/>
        <v>-0.46539994244868166</v>
      </c>
      <c r="L313">
        <f t="shared" si="47"/>
        <v>0.03087546333094223</v>
      </c>
      <c r="M313">
        <f t="shared" si="48"/>
        <v>-0.4068383711459485</v>
      </c>
      <c r="N313">
        <f t="shared" si="49"/>
        <v>0.22810730025680462</v>
      </c>
      <c r="Y313" s="155"/>
    </row>
    <row r="314" spans="1:25" ht="13.5">
      <c r="A314">
        <v>3.07</v>
      </c>
      <c r="B314">
        <f t="shared" si="40"/>
        <v>-0.9974383404070185</v>
      </c>
      <c r="C314">
        <f t="shared" si="41"/>
        <v>0.0715315111408437</v>
      </c>
      <c r="D314">
        <f t="shared" si="42"/>
        <v>-0.9974383404070185</v>
      </c>
      <c r="E314">
        <f>IF('軌道図'!$C$3="","",D314-$F$2)</f>
      </c>
      <c r="F314">
        <f>IF('軌道図'!$C$3="","",$B$2*$F$5*C314)</f>
      </c>
      <c r="H314">
        <f t="shared" si="43"/>
        <v>-0.9974383404070185</v>
      </c>
      <c r="I314">
        <f t="shared" si="44"/>
        <v>0.0715315111408437</v>
      </c>
      <c r="J314">
        <f t="shared" si="45"/>
        <v>-0.38610838157155686</v>
      </c>
      <c r="K314">
        <f t="shared" si="46"/>
        <v>-0.46569614157155687</v>
      </c>
      <c r="L314">
        <f t="shared" si="47"/>
        <v>0.027098285156106076</v>
      </c>
      <c r="M314">
        <f t="shared" si="48"/>
        <v>-0.40873086286227595</v>
      </c>
      <c r="N314">
        <f t="shared" si="49"/>
        <v>0.22482503214032135</v>
      </c>
      <c r="Y314" s="155"/>
    </row>
    <row r="315" spans="1:25" ht="13.5">
      <c r="A315">
        <v>3.08</v>
      </c>
      <c r="B315">
        <f t="shared" si="40"/>
        <v>-0.9981037720951457</v>
      </c>
      <c r="C315">
        <f t="shared" si="41"/>
        <v>0.06155371742991315</v>
      </c>
      <c r="D315">
        <f t="shared" si="42"/>
        <v>-0.9981037720951457</v>
      </c>
      <c r="E315">
        <f>IF('軌道図'!$C$3="","",D315-$F$2)</f>
      </c>
      <c r="F315">
        <f>IF('軌道図'!$C$3="","",$B$2*$F$5*C315)</f>
      </c>
      <c r="H315">
        <f t="shared" si="43"/>
        <v>-0.9981037720951457</v>
      </c>
      <c r="I315">
        <f t="shared" si="44"/>
        <v>0.06155371742991315</v>
      </c>
      <c r="J315">
        <f t="shared" si="45"/>
        <v>-0.38636597017803087</v>
      </c>
      <c r="K315">
        <f t="shared" si="46"/>
        <v>-0.4659537301780309</v>
      </c>
      <c r="L315">
        <f t="shared" si="47"/>
        <v>0.02331839717533597</v>
      </c>
      <c r="M315">
        <f t="shared" si="48"/>
        <v>-0.4105896662598922</v>
      </c>
      <c r="N315">
        <f t="shared" si="49"/>
        <v>0.22152370589676923</v>
      </c>
      <c r="Y315" s="155"/>
    </row>
    <row r="316" spans="1:25" ht="13.5">
      <c r="A316">
        <v>3.09</v>
      </c>
      <c r="B316">
        <f t="shared" si="40"/>
        <v>-0.9986693942378135</v>
      </c>
      <c r="C316">
        <f t="shared" si="41"/>
        <v>0.05156976839853464</v>
      </c>
      <c r="D316">
        <f t="shared" si="42"/>
        <v>-0.9986693942378135</v>
      </c>
      <c r="E316">
        <f>IF('軌道図'!$C$3="","",D316-$F$2)</f>
      </c>
      <c r="F316">
        <f>IF('軌道図'!$C$3="","",$B$2*$F$5*C316)</f>
      </c>
      <c r="H316">
        <f t="shared" si="43"/>
        <v>-0.9986693942378135</v>
      </c>
      <c r="I316">
        <f t="shared" si="44"/>
        <v>0.05156976839853464</v>
      </c>
      <c r="J316">
        <f t="shared" si="45"/>
        <v>-0.38658492250945764</v>
      </c>
      <c r="K316">
        <f t="shared" si="46"/>
        <v>-0.46617268250945765</v>
      </c>
      <c r="L316">
        <f t="shared" si="47"/>
        <v>0.01953617737428043</v>
      </c>
      <c r="M316">
        <f t="shared" si="48"/>
        <v>-0.4124145954600061</v>
      </c>
      <c r="N316">
        <f t="shared" si="49"/>
        <v>0.21820365165602174</v>
      </c>
      <c r="Y316" s="155"/>
    </row>
    <row r="317" spans="1:25" ht="13.5">
      <c r="A317">
        <v>3.1</v>
      </c>
      <c r="B317">
        <f t="shared" si="40"/>
        <v>-0.9991351502732795</v>
      </c>
      <c r="C317">
        <f t="shared" si="41"/>
        <v>0.04158066243329049</v>
      </c>
      <c r="D317">
        <f t="shared" si="42"/>
        <v>-0.9991351502732795</v>
      </c>
      <c r="E317">
        <f>IF('軌道図'!$C$3="","",D317-$F$2)</f>
      </c>
      <c r="F317">
        <f>IF('軌道図'!$C$3="","",$B$2*$F$5*C317)</f>
      </c>
      <c r="H317">
        <f t="shared" si="43"/>
        <v>-0.9991351502732795</v>
      </c>
      <c r="I317">
        <f t="shared" si="44"/>
        <v>0.04158066243329049</v>
      </c>
      <c r="J317">
        <f t="shared" si="45"/>
        <v>-0.3867652166707865</v>
      </c>
      <c r="K317">
        <f t="shared" si="46"/>
        <v>-0.4663529766707865</v>
      </c>
      <c r="L317">
        <f t="shared" si="47"/>
        <v>0.01575200397176739</v>
      </c>
      <c r="M317">
        <f t="shared" si="48"/>
        <v>-0.41420546797121865</v>
      </c>
      <c r="N317">
        <f t="shared" si="49"/>
        <v>0.214865201420736</v>
      </c>
      <c r="Y317" s="155"/>
    </row>
    <row r="318" spans="1:25" ht="13.5">
      <c r="A318">
        <v>3.11</v>
      </c>
      <c r="B318">
        <f t="shared" si="40"/>
        <v>-0.9995009936263278</v>
      </c>
      <c r="C318">
        <f t="shared" si="41"/>
        <v>0.031587398436453896</v>
      </c>
      <c r="D318">
        <f t="shared" si="42"/>
        <v>-0.9995009936263278</v>
      </c>
      <c r="E318">
        <f>IF('軌道図'!$C$3="","",D318-$F$2)</f>
      </c>
      <c r="F318">
        <f>IF('軌道図'!$C$3="","",$B$2*$F$5*C318)</f>
      </c>
      <c r="H318">
        <f t="shared" si="43"/>
        <v>-0.9995009936263278</v>
      </c>
      <c r="I318">
        <f t="shared" si="44"/>
        <v>0.031587398436453896</v>
      </c>
      <c r="J318">
        <f t="shared" si="45"/>
        <v>-0.3869068346327515</v>
      </c>
      <c r="K318">
        <f t="shared" si="46"/>
        <v>-0.4664945946327515</v>
      </c>
      <c r="L318">
        <f t="shared" si="47"/>
        <v>0.011966255381983964</v>
      </c>
      <c r="M318">
        <f t="shared" si="48"/>
        <v>-0.415962104707771</v>
      </c>
      <c r="N318">
        <f t="shared" si="49"/>
        <v>0.21150868903315376</v>
      </c>
      <c r="Y318" s="155"/>
    </row>
    <row r="319" spans="1:25" ht="13.5">
      <c r="A319">
        <v>3.12</v>
      </c>
      <c r="B319">
        <f t="shared" si="40"/>
        <v>-0.9997668877129283</v>
      </c>
      <c r="C319">
        <f t="shared" si="41"/>
        <v>0.02159097572609596</v>
      </c>
      <c r="D319">
        <f t="shared" si="42"/>
        <v>-0.9997668877129283</v>
      </c>
      <c r="E319">
        <f>IF('軌道図'!$C$3="","",D319-$F$2)</f>
      </c>
      <c r="F319">
        <f>IF('軌道図'!$C$3="","",$B$2*$F$5*C319)</f>
      </c>
      <c r="H319">
        <f t="shared" si="43"/>
        <v>-0.9997668877129283</v>
      </c>
      <c r="I319">
        <f t="shared" si="44"/>
        <v>0.02159097572609596</v>
      </c>
      <c r="J319">
        <f t="shared" si="45"/>
        <v>-0.38700976223367456</v>
      </c>
      <c r="K319">
        <f t="shared" si="46"/>
        <v>-0.46659752223367457</v>
      </c>
      <c r="L319">
        <f t="shared" si="47"/>
        <v>0.00817931017663402</v>
      </c>
      <c r="M319">
        <f t="shared" si="48"/>
        <v>-0.41768433000745353</v>
      </c>
      <c r="N319">
        <f t="shared" si="49"/>
        <v>0.20813445014171644</v>
      </c>
      <c r="Y319" s="155"/>
    </row>
    <row r="320" spans="1:25" ht="13.5">
      <c r="A320">
        <v>3.13</v>
      </c>
      <c r="B320">
        <f t="shared" si="40"/>
        <v>-0.9999328059438939</v>
      </c>
      <c r="C320">
        <f t="shared" si="41"/>
        <v>0.011592393936158275</v>
      </c>
      <c r="D320">
        <f t="shared" si="42"/>
        <v>-0.9999328059438939</v>
      </c>
      <c r="E320">
        <f>IF('軌道図'!$C$3="","",D320-$F$2)</f>
      </c>
      <c r="F320">
        <f>IF('軌道図'!$C$3="","",$B$2*$F$5*C320)</f>
      </c>
      <c r="H320">
        <f t="shared" si="43"/>
        <v>-0.9999328059438939</v>
      </c>
      <c r="I320">
        <f t="shared" si="44"/>
        <v>0.011592393936158275</v>
      </c>
      <c r="J320">
        <f t="shared" si="45"/>
        <v>-0.3870739891808813</v>
      </c>
      <c r="K320">
        <f t="shared" si="46"/>
        <v>-0.4666617491808813</v>
      </c>
      <c r="L320">
        <f t="shared" si="47"/>
        <v>0.00439154704708265</v>
      </c>
      <c r="M320">
        <f t="shared" si="48"/>
        <v>-0.4193719716491713</v>
      </c>
      <c r="N320">
        <f t="shared" si="49"/>
        <v>0.20474282216750161</v>
      </c>
      <c r="Y320" s="155"/>
    </row>
    <row r="321" spans="1:25" ht="13.5">
      <c r="A321">
        <v>3.14</v>
      </c>
      <c r="B321">
        <f t="shared" si="40"/>
        <v>-0.9999987317275395</v>
      </c>
      <c r="C321">
        <f t="shared" si="41"/>
        <v>0.0015926529164868282</v>
      </c>
      <c r="D321">
        <f t="shared" si="42"/>
        <v>-0.9999987317275395</v>
      </c>
      <c r="E321">
        <f>IF('軌道図'!$C$3="","",D321-$F$2)</f>
      </c>
      <c r="F321">
        <f>IF('軌道図'!$C$3="","",$B$2*$F$5*C321)</f>
      </c>
      <c r="H321">
        <f t="shared" si="43"/>
        <v>-0.9999987317275395</v>
      </c>
      <c r="I321">
        <f t="shared" si="44"/>
        <v>0.0015926529164868282</v>
      </c>
      <c r="J321">
        <f t="shared" si="45"/>
        <v>-0.3870995090517305</v>
      </c>
      <c r="K321">
        <f t="shared" si="46"/>
        <v>-0.4666872690517305</v>
      </c>
      <c r="L321">
        <f t="shared" si="47"/>
        <v>0.0006033447664860142</v>
      </c>
      <c r="M321">
        <f t="shared" si="48"/>
        <v>-0.4210248608701665</v>
      </c>
      <c r="N321">
        <f t="shared" si="49"/>
        <v>0.20133414427048005</v>
      </c>
      <c r="Y321" s="155"/>
    </row>
    <row r="322" spans="1:25" ht="13.5">
      <c r="A322">
        <v>3.15</v>
      </c>
      <c r="B322">
        <f t="shared" si="40"/>
        <v>-0.999964658471342</v>
      </c>
      <c r="C322">
        <f t="shared" si="41"/>
        <v>-0.008407247367148618</v>
      </c>
      <c r="D322">
        <f t="shared" si="42"/>
        <v>-0.999964658471342</v>
      </c>
      <c r="E322">
        <f>IF('軌道図'!$C$3="","",D322-$F$2)</f>
      </c>
      <c r="F322">
        <f>IF('軌道図'!$C$3="","",$B$2*$F$5*C322)</f>
      </c>
      <c r="H322">
        <f t="shared" si="43"/>
        <v>-0.999964658471342</v>
      </c>
      <c r="I322">
        <f t="shared" si="44"/>
        <v>-0.008407247367148618</v>
      </c>
      <c r="J322">
        <f t="shared" si="45"/>
        <v>-0.38708631929425646</v>
      </c>
      <c r="K322">
        <f t="shared" si="46"/>
        <v>-0.46667407929425647</v>
      </c>
      <c r="L322">
        <f t="shared" si="47"/>
        <v>-0.0031849178480843174</v>
      </c>
      <c r="M322">
        <f t="shared" si="48"/>
        <v>-0.4226428323828945</v>
      </c>
      <c r="N322">
        <f t="shared" si="49"/>
        <v>0.1979087573156012</v>
      </c>
      <c r="Y322" s="155"/>
    </row>
    <row r="323" spans="1:25" ht="13.5">
      <c r="A323">
        <v>3.16</v>
      </c>
      <c r="B323">
        <f t="shared" si="40"/>
        <v>-0.9998305895825983</v>
      </c>
      <c r="C323">
        <f t="shared" si="41"/>
        <v>-0.01840630693305381</v>
      </c>
      <c r="D323">
        <f t="shared" si="42"/>
        <v>-0.9998305895825983</v>
      </c>
      <c r="E323">
        <f>IF('軌道図'!$C$3="","",D323-$F$2)</f>
      </c>
      <c r="F323">
        <f>IF('軌道図'!$C$3="","",$B$2*$F$5*C323)</f>
      </c>
      <c r="H323">
        <f t="shared" si="43"/>
        <v>-0.9998305895825983</v>
      </c>
      <c r="I323">
        <f t="shared" si="44"/>
        <v>-0.01840630693305381</v>
      </c>
      <c r="J323">
        <f t="shared" si="45"/>
        <v>-0.3870344212274238</v>
      </c>
      <c r="K323">
        <f t="shared" si="46"/>
        <v>-0.4666221812274238</v>
      </c>
      <c r="L323">
        <f t="shared" si="47"/>
        <v>-0.006972861973524098</v>
      </c>
      <c r="M323">
        <f t="shared" si="48"/>
        <v>-0.42422572439155243</v>
      </c>
      <c r="N323">
        <f t="shared" si="49"/>
        <v>0.19446700383870577</v>
      </c>
      <c r="Y323" s="155"/>
    </row>
    <row r="324" spans="1:25" ht="13.5">
      <c r="A324">
        <v>3.17</v>
      </c>
      <c r="B324">
        <f t="shared" si="40"/>
        <v>-0.9995965384680858</v>
      </c>
      <c r="C324">
        <f t="shared" si="41"/>
        <v>-0.02840352588360379</v>
      </c>
      <c r="D324">
        <f t="shared" si="42"/>
        <v>-0.9995965384680858</v>
      </c>
      <c r="E324">
        <f>IF('軌道図'!$C$3="","",D324-$F$2)</f>
      </c>
      <c r="F324">
        <f>IF('軌道図'!$C$3="","",$B$2*$F$5*C324)</f>
      </c>
      <c r="H324">
        <f t="shared" si="43"/>
        <v>-0.9995965384680858</v>
      </c>
      <c r="I324">
        <f t="shared" si="44"/>
        <v>-0.02840352588360379</v>
      </c>
      <c r="J324">
        <f t="shared" si="45"/>
        <v>-0.38694382004099603</v>
      </c>
      <c r="K324">
        <f t="shared" si="46"/>
        <v>-0.46653158004099604</v>
      </c>
      <c r="L324">
        <f t="shared" si="47"/>
        <v>-0.010760108818577056</v>
      </c>
      <c r="M324">
        <f t="shared" si="48"/>
        <v>-0.42577337860825815</v>
      </c>
      <c r="N324">
        <f t="shared" si="49"/>
        <v>0.1910092280122736</v>
      </c>
      <c r="Y324" s="155"/>
    </row>
    <row r="325" spans="1:25" ht="13.5">
      <c r="A325">
        <v>3.18</v>
      </c>
      <c r="B325">
        <f t="shared" si="40"/>
        <v>-0.9992625285327209</v>
      </c>
      <c r="C325">
        <f t="shared" si="41"/>
        <v>-0.03839790450523538</v>
      </c>
      <c r="D325">
        <f t="shared" si="42"/>
        <v>-0.9992625285327209</v>
      </c>
      <c r="E325">
        <f>IF('軌道図'!$C$3="","",D325-$F$2)</f>
      </c>
      <c r="F325">
        <f>IF('軌道図'!$C$3="","",$B$2*$F$5*C325)</f>
      </c>
      <c r="H325">
        <f t="shared" si="43"/>
        <v>-0.9992625285327209</v>
      </c>
      <c r="I325">
        <f t="shared" si="44"/>
        <v>-0.03839790450523538</v>
      </c>
      <c r="J325">
        <f t="shared" si="45"/>
        <v>-0.38681452479501627</v>
      </c>
      <c r="K325">
        <f t="shared" si="46"/>
        <v>-0.4664022847950163</v>
      </c>
      <c r="L325">
        <f t="shared" si="47"/>
        <v>-0.014546279661715053</v>
      </c>
      <c r="M325">
        <f t="shared" si="48"/>
        <v>-0.4272856402688801</v>
      </c>
      <c r="N325">
        <f t="shared" si="49"/>
        <v>0.18753577561100565</v>
      </c>
      <c r="Y325" s="155"/>
    </row>
    <row r="326" spans="1:25" ht="13.5">
      <c r="A326">
        <v>3.19</v>
      </c>
      <c r="B326">
        <f t="shared" si="40"/>
        <v>-0.9988285931772186</v>
      </c>
      <c r="C326">
        <f t="shared" si="41"/>
        <v>-0.04838844336841415</v>
      </c>
      <c r="D326">
        <f t="shared" si="42"/>
        <v>-0.9988285931772186</v>
      </c>
      <c r="E326">
        <f>IF('軌道図'!$C$3="","",D326-$F$2)</f>
      </c>
      <c r="F326">
        <f>IF('軌道図'!$C$3="","",$B$2*$F$5*C326)</f>
      </c>
      <c r="H326">
        <f t="shared" si="43"/>
        <v>-0.9988285931772186</v>
      </c>
      <c r="I326">
        <f t="shared" si="44"/>
        <v>-0.04838844336841415</v>
      </c>
      <c r="J326">
        <f t="shared" si="45"/>
        <v>-0.38664654841890134</v>
      </c>
      <c r="K326">
        <f t="shared" si="46"/>
        <v>-0.46623430841890134</v>
      </c>
      <c r="L326">
        <f t="shared" si="47"/>
        <v>-0.01833099588900857</v>
      </c>
      <c r="M326">
        <f t="shared" si="48"/>
        <v>-0.42876235814851216</v>
      </c>
      <c r="N326">
        <f t="shared" si="49"/>
        <v>0.18404699397724772</v>
      </c>
      <c r="Y326" s="155"/>
    </row>
    <row r="327" spans="1:25" ht="13.5">
      <c r="A327">
        <v>3.2</v>
      </c>
      <c r="B327">
        <f t="shared" si="40"/>
        <v>-0.9982947757947531</v>
      </c>
      <c r="C327">
        <f t="shared" si="41"/>
        <v>-0.058374143427580086</v>
      </c>
      <c r="D327">
        <f t="shared" si="42"/>
        <v>-0.9982947757947531</v>
      </c>
      <c r="E327">
        <f>IF('軌道図'!$C$3="","",D327-$F$2)</f>
      </c>
      <c r="F327">
        <f>IF('軌道図'!$C$3="","",$B$2*$F$5*C327)</f>
      </c>
      <c r="H327">
        <f t="shared" si="43"/>
        <v>-0.9982947757947531</v>
      </c>
      <c r="I327">
        <f t="shared" si="44"/>
        <v>-0.058374143427580086</v>
      </c>
      <c r="J327">
        <f t="shared" si="45"/>
        <v>-0.3864399077101489</v>
      </c>
      <c r="K327">
        <f t="shared" si="46"/>
        <v>-0.4660276677101489</v>
      </c>
      <c r="L327">
        <f t="shared" si="47"/>
        <v>-0.02211387903198913</v>
      </c>
      <c r="M327">
        <f t="shared" si="48"/>
        <v>-0.4302033845765971</v>
      </c>
      <c r="N327">
        <f t="shared" si="49"/>
        <v>0.18054323198625563</v>
      </c>
      <c r="Y327" s="155"/>
    </row>
    <row r="328" spans="1:25" ht="13.5">
      <c r="A328">
        <v>3.21</v>
      </c>
      <c r="B328">
        <f aca="true" t="shared" si="50" ref="B328:B391">COS(A328)</f>
        <v>-0.9976611297666176</v>
      </c>
      <c r="C328">
        <f aca="true" t="shared" si="51" ref="C328:C391">SIN(A328)</f>
        <v>-0.06835400612104778</v>
      </c>
      <c r="D328">
        <f aca="true" t="shared" si="52" ref="D328:D391">$B$2*B328</f>
        <v>-0.9976611297666176</v>
      </c>
      <c r="E328">
        <f>IF('軌道図'!$C$3="","",D328-$F$2)</f>
      </c>
      <c r="F328">
        <f>IF('軌道図'!$C$3="","",$B$2*$F$5*C328)</f>
      </c>
      <c r="H328">
        <f aca="true" t="shared" si="53" ref="H328:H391">COS(A328)</f>
        <v>-0.9976611297666176</v>
      </c>
      <c r="I328">
        <f aca="true" t="shared" si="54" ref="I328:I391">SIN(A328)</f>
        <v>-0.06835400612104778</v>
      </c>
      <c r="J328">
        <f aca="true" t="shared" si="55" ref="J328:J391">$I$2*H328</f>
        <v>-0.38619462333265764</v>
      </c>
      <c r="K328">
        <f aca="true" t="shared" si="56" ref="K328:K391">J328-$I$2*$L$2</f>
        <v>-0.46578238333265765</v>
      </c>
      <c r="L328">
        <f aca="true" t="shared" si="57" ref="L328:L391">$I$2*$L$5*I328</f>
        <v>-0.025894550805494496</v>
      </c>
      <c r="M328">
        <f aca="true" t="shared" si="58" ref="M328:M391">K328*$U$5-L328*$U$4</f>
        <v>-0.4316085754516928</v>
      </c>
      <c r="N328">
        <f aca="true" t="shared" si="59" ref="N328:N391">K328*$U$4+L328*$U$5</f>
        <v>0.17702484001130897</v>
      </c>
      <c r="Y328" s="155"/>
    </row>
    <row r="329" spans="1:25" ht="13.5">
      <c r="A329">
        <v>3.22</v>
      </c>
      <c r="B329">
        <f t="shared" si="50"/>
        <v>-0.9969277184568869</v>
      </c>
      <c r="C329">
        <f t="shared" si="51"/>
        <v>-0.0783270334708653</v>
      </c>
      <c r="D329">
        <f t="shared" si="52"/>
        <v>-0.9969277184568869</v>
      </c>
      <c r="E329">
        <f>IF('軌道図'!$C$3="","",D329-$F$2)</f>
      </c>
      <c r="F329">
        <f>IF('軌道図'!$C$3="","",$B$2*$F$5*C329)</f>
      </c>
      <c r="H329">
        <f t="shared" si="53"/>
        <v>-0.9969277184568869</v>
      </c>
      <c r="I329">
        <f t="shared" si="54"/>
        <v>-0.0783270334708653</v>
      </c>
      <c r="J329">
        <f t="shared" si="55"/>
        <v>-0.3859107198146609</v>
      </c>
      <c r="K329">
        <f t="shared" si="56"/>
        <v>-0.4654984798146609</v>
      </c>
      <c r="L329">
        <f t="shared" si="57"/>
        <v>-0.0296726331454982</v>
      </c>
      <c r="M329">
        <f t="shared" si="58"/>
        <v>-0.43297779025588307</v>
      </c>
      <c r="N329">
        <f t="shared" si="59"/>
        <v>0.17349216988867294</v>
      </c>
      <c r="Y329" s="155"/>
    </row>
    <row r="330" spans="1:25" ht="13.5">
      <c r="A330">
        <v>3.23</v>
      </c>
      <c r="B330">
        <f t="shared" si="50"/>
        <v>-0.9960946152060809</v>
      </c>
      <c r="C330">
        <f t="shared" si="51"/>
        <v>-0.0882922281826076</v>
      </c>
      <c r="D330">
        <f t="shared" si="52"/>
        <v>-0.9960946152060809</v>
      </c>
      <c r="E330">
        <f>IF('軌道図'!$C$3="","",D330-$F$2)</f>
      </c>
      <c r="F330">
        <f>IF('軌道図'!$C$3="","",$B$2*$F$5*C330)</f>
      </c>
      <c r="H330">
        <f t="shared" si="53"/>
        <v>-0.9960946152060809</v>
      </c>
      <c r="I330">
        <f t="shared" si="54"/>
        <v>-0.0882922281826076</v>
      </c>
      <c r="J330">
        <f t="shared" si="55"/>
        <v>-0.3855882255462739</v>
      </c>
      <c r="K330">
        <f t="shared" si="56"/>
        <v>-0.46517598554627393</v>
      </c>
      <c r="L330">
        <f t="shared" si="57"/>
        <v>-0.0334477482469143</v>
      </c>
      <c r="M330">
        <f t="shared" si="58"/>
        <v>-0.4343108920688281</v>
      </c>
      <c r="N330">
        <f t="shared" si="59"/>
        <v>0.16994557488241624</v>
      </c>
      <c r="Y330" s="155"/>
    </row>
    <row r="331" spans="1:25" ht="13.5">
      <c r="A331">
        <v>3.24</v>
      </c>
      <c r="B331">
        <f t="shared" si="50"/>
        <v>-0.9951619033238304</v>
      </c>
      <c r="C331">
        <f t="shared" si="51"/>
        <v>-0.09824859374510868</v>
      </c>
      <c r="D331">
        <f t="shared" si="52"/>
        <v>-0.9951619033238304</v>
      </c>
      <c r="E331">
        <f>IF('軌道図'!$C$3="","",D331-$F$2)</f>
      </c>
      <c r="F331">
        <f>IF('軌道図'!$C$3="","",$B$2*$F$5*C331)</f>
      </c>
      <c r="H331">
        <f t="shared" si="53"/>
        <v>-0.9951619033238304</v>
      </c>
      <c r="I331">
        <f t="shared" si="54"/>
        <v>-0.09824859374510868</v>
      </c>
      <c r="J331">
        <f t="shared" si="55"/>
        <v>-0.38522717277665475</v>
      </c>
      <c r="K331">
        <f t="shared" si="56"/>
        <v>-0.46481493277665475</v>
      </c>
      <c r="L331">
        <f t="shared" si="57"/>
        <v>-0.037219518601378905</v>
      </c>
      <c r="M331">
        <f t="shared" si="58"/>
        <v>-0.43560774758145776</v>
      </c>
      <c r="N331">
        <f t="shared" si="59"/>
        <v>0.16638540964908372</v>
      </c>
      <c r="Y331" s="155"/>
    </row>
    <row r="332" spans="1:25" ht="13.5">
      <c r="A332">
        <v>3.25</v>
      </c>
      <c r="B332">
        <f t="shared" si="50"/>
        <v>-0.9941296760805463</v>
      </c>
      <c r="C332">
        <f t="shared" si="51"/>
        <v>-0.10819513453010837</v>
      </c>
      <c r="D332">
        <f t="shared" si="52"/>
        <v>-0.9941296760805463</v>
      </c>
      <c r="E332">
        <f>IF('軌道図'!$C$3="","",D332-$F$2)</f>
      </c>
      <c r="F332">
        <f>IF('軌道図'!$C$3="","",$B$2*$F$5*C332)</f>
      </c>
      <c r="H332">
        <f t="shared" si="53"/>
        <v>-0.9941296760805463</v>
      </c>
      <c r="I332">
        <f t="shared" si="54"/>
        <v>-0.10819513453010837</v>
      </c>
      <c r="J332">
        <f t="shared" si="55"/>
        <v>-0.38482759761077945</v>
      </c>
      <c r="K332">
        <f t="shared" si="56"/>
        <v>-0.46441535761077946</v>
      </c>
      <c r="L332">
        <f t="shared" si="57"/>
        <v>-0.040987567034999374</v>
      </c>
      <c r="M332">
        <f t="shared" si="58"/>
        <v>-0.4368682271093014</v>
      </c>
      <c r="N332">
        <f t="shared" si="59"/>
        <v>0.16281203020223217</v>
      </c>
      <c r="Y332" s="155"/>
    </row>
    <row r="333" spans="1:25" ht="13.5">
      <c r="A333">
        <v>3.26</v>
      </c>
      <c r="B333">
        <f t="shared" si="50"/>
        <v>-0.9929980366980927</v>
      </c>
      <c r="C333">
        <f t="shared" si="51"/>
        <v>-0.11813085589181738</v>
      </c>
      <c r="D333">
        <f t="shared" si="52"/>
        <v>-0.9929980366980927</v>
      </c>
      <c r="E333">
        <f>IF('軌道図'!$C$3="","",D333-$F$2)</f>
      </c>
      <c r="F333">
        <f>IF('軌道図'!$C$3="","",$B$2*$F$5*C333)</f>
      </c>
      <c r="H333">
        <f t="shared" si="53"/>
        <v>-0.9929980366980927</v>
      </c>
      <c r="I333">
        <f t="shared" si="54"/>
        <v>-0.11813085589181738</v>
      </c>
      <c r="J333">
        <f t="shared" si="55"/>
        <v>-0.3843895400058317</v>
      </c>
      <c r="K333">
        <f t="shared" si="56"/>
        <v>-0.4639773000058317</v>
      </c>
      <c r="L333">
        <f t="shared" si="57"/>
        <v>-0.04475151674607253</v>
      </c>
      <c r="M333">
        <f t="shared" si="58"/>
        <v>-0.43809220460545667</v>
      </c>
      <c r="N333">
        <f t="shared" si="59"/>
        <v>0.15922579387682836</v>
      </c>
      <c r="Y333" s="155"/>
    </row>
    <row r="334" spans="1:25" ht="13.5">
      <c r="A334">
        <v>3.27</v>
      </c>
      <c r="B334">
        <f t="shared" si="50"/>
        <v>-0.991767098339465</v>
      </c>
      <c r="C334">
        <f t="shared" si="51"/>
        <v>-0.12805476426637968</v>
      </c>
      <c r="D334">
        <f t="shared" si="52"/>
        <v>-0.991767098339465</v>
      </c>
      <c r="E334">
        <f>IF('軌道図'!$C$3="","",D334-$F$2)</f>
      </c>
      <c r="F334">
        <f>IF('軌道図'!$C$3="","",$B$2*$F$5*C334)</f>
      </c>
      <c r="H334">
        <f t="shared" si="53"/>
        <v>-0.991767098339465</v>
      </c>
      <c r="I334">
        <f t="shared" si="54"/>
        <v>-0.12805476426637968</v>
      </c>
      <c r="J334">
        <f t="shared" si="55"/>
        <v>-0.38391304376720686</v>
      </c>
      <c r="K334">
        <f t="shared" si="56"/>
        <v>-0.46350080376720687</v>
      </c>
      <c r="L334">
        <f t="shared" si="57"/>
        <v>-0.04851099134276406</v>
      </c>
      <c r="M334">
        <f t="shared" si="58"/>
        <v>-0.439279557673194</v>
      </c>
      <c r="N334">
        <f t="shared" si="59"/>
        <v>0.1556270592935161</v>
      </c>
      <c r="Y334" s="155"/>
    </row>
    <row r="335" spans="1:25" ht="13.5">
      <c r="A335">
        <v>3.28</v>
      </c>
      <c r="B335">
        <f t="shared" si="50"/>
        <v>-0.9904369840974732</v>
      </c>
      <c r="C335">
        <f t="shared" si="51"/>
        <v>-0.13796586727122684</v>
      </c>
      <c r="D335">
        <f t="shared" si="52"/>
        <v>-0.9904369840974732</v>
      </c>
      <c r="E335">
        <f>IF('軌道図'!$C$3="","",D335-$F$2)</f>
      </c>
      <c r="F335">
        <f>IF('軌道図'!$C$3="","",$B$2*$F$5*C335)</f>
      </c>
      <c r="H335">
        <f t="shared" si="53"/>
        <v>-0.9904369840974732</v>
      </c>
      <c r="I335">
        <f t="shared" si="54"/>
        <v>-0.13796586727122684</v>
      </c>
      <c r="J335">
        <f t="shared" si="55"/>
        <v>-0.38339815654413184</v>
      </c>
      <c r="K335">
        <f t="shared" si="56"/>
        <v>-0.46298591654413185</v>
      </c>
      <c r="L335">
        <f t="shared" si="57"/>
        <v>-0.05226561488074682</v>
      </c>
      <c r="M335">
        <f t="shared" si="58"/>
        <v>-0.4404301675781959</v>
      </c>
      <c r="N335">
        <f t="shared" si="59"/>
        <v>0.15201618632275526</v>
      </c>
      <c r="Y335" s="155"/>
    </row>
    <row r="336" spans="1:25" ht="13.5">
      <c r="A336">
        <v>3.29</v>
      </c>
      <c r="B336">
        <f t="shared" si="50"/>
        <v>-0.9890078269824328</v>
      </c>
      <c r="C336">
        <f t="shared" si="51"/>
        <v>-0.14786317380431852</v>
      </c>
      <c r="D336">
        <f t="shared" si="52"/>
        <v>-0.9890078269824328</v>
      </c>
      <c r="E336">
        <f>IF('軌道図'!$C$3="","",D336-$F$2)</f>
      </c>
      <c r="F336">
        <f>IF('軌道図'!$C$3="","",$B$2*$F$5*C336)</f>
      </c>
      <c r="H336">
        <f t="shared" si="53"/>
        <v>-0.9890078269824328</v>
      </c>
      <c r="I336">
        <f t="shared" si="54"/>
        <v>-0.14786317380431852</v>
      </c>
      <c r="J336">
        <f t="shared" si="55"/>
        <v>-0.38284492982489976</v>
      </c>
      <c r="K336">
        <f t="shared" si="56"/>
        <v>-0.46243268982489977</v>
      </c>
      <c r="L336">
        <f t="shared" si="57"/>
        <v>-0.05601501190079622</v>
      </c>
      <c r="M336">
        <f t="shared" si="58"/>
        <v>-0.44154391926043085</v>
      </c>
      <c r="N336">
        <f t="shared" si="59"/>
        <v>0.14839353604883335</v>
      </c>
      <c r="Y336" s="155"/>
    </row>
    <row r="337" spans="1:25" ht="13.5">
      <c r="A337">
        <v>3.3</v>
      </c>
      <c r="B337">
        <f t="shared" si="50"/>
        <v>-0.9874797699088649</v>
      </c>
      <c r="C337">
        <f t="shared" si="51"/>
        <v>-0.1577456941432482</v>
      </c>
      <c r="D337">
        <f t="shared" si="52"/>
        <v>-0.9874797699088649</v>
      </c>
      <c r="E337">
        <f>IF('軌道図'!$C$3="","",D337-$F$2)</f>
      </c>
      <c r="F337">
        <f>IF('軌道図'!$C$3="","",$B$2*$F$5*C337)</f>
      </c>
      <c r="H337">
        <f t="shared" si="53"/>
        <v>-0.9874797699088649</v>
      </c>
      <c r="I337">
        <f t="shared" si="54"/>
        <v>-0.1577456941432482</v>
      </c>
      <c r="J337">
        <f t="shared" si="55"/>
        <v>-0.3822534189317216</v>
      </c>
      <c r="K337">
        <f t="shared" si="56"/>
        <v>-0.4618411789317216</v>
      </c>
      <c r="L337">
        <f t="shared" si="57"/>
        <v>-0.059758807466334385</v>
      </c>
      <c r="M337">
        <f t="shared" si="58"/>
        <v>-0.44262070134565873</v>
      </c>
      <c r="N337">
        <f t="shared" si="59"/>
        <v>0.14475947073375933</v>
      </c>
      <c r="Y337" s="155"/>
    </row>
    <row r="338" spans="1:25" ht="13.5">
      <c r="A338">
        <v>3.31</v>
      </c>
      <c r="B338">
        <f t="shared" si="50"/>
        <v>-0.9858529656812031</v>
      </c>
      <c r="C338">
        <f t="shared" si="51"/>
        <v>-0.16761244004421832</v>
      </c>
      <c r="D338">
        <f t="shared" si="52"/>
        <v>-0.9858529656812031</v>
      </c>
      <c r="E338">
        <f>IF('軌道図'!$C$3="","",D338-$F$2)</f>
      </c>
      <c r="F338">
        <f>IF('軌道図'!$C$3="","",$B$2*$F$5*C338)</f>
      </c>
      <c r="H338">
        <f t="shared" si="53"/>
        <v>-0.9858529656812031</v>
      </c>
      <c r="I338">
        <f t="shared" si="54"/>
        <v>-0.16761244004421832</v>
      </c>
      <c r="J338">
        <f t="shared" si="55"/>
        <v>-0.3816236830151937</v>
      </c>
      <c r="K338">
        <f t="shared" si="56"/>
        <v>-0.46121144301519373</v>
      </c>
      <c r="L338">
        <f t="shared" si="57"/>
        <v>-0.06349662720092493</v>
      </c>
      <c r="M338">
        <f t="shared" si="58"/>
        <v>-0.4436604061565683</v>
      </c>
      <c r="N338">
        <f t="shared" si="59"/>
        <v>0.14111435378103596</v>
      </c>
      <c r="Y338" s="155"/>
    </row>
    <row r="339" spans="1:25" ht="13.5">
      <c r="A339">
        <v>3.32</v>
      </c>
      <c r="B339">
        <f t="shared" si="50"/>
        <v>-0.9841275769785145</v>
      </c>
      <c r="C339">
        <f t="shared" si="51"/>
        <v>-0.17746242484086014</v>
      </c>
      <c r="D339">
        <f t="shared" si="52"/>
        <v>-0.9841275769785145</v>
      </c>
      <c r="E339">
        <f>IF('軌道図'!$C$3="","",D339-$F$2)</f>
      </c>
      <c r="F339">
        <f>IF('軌道図'!$C$3="","",$B$2*$F$5*C339)</f>
      </c>
      <c r="H339">
        <f t="shared" si="53"/>
        <v>-0.9841275769785145</v>
      </c>
      <c r="I339">
        <f t="shared" si="54"/>
        <v>-0.17746242484086014</v>
      </c>
      <c r="J339">
        <f t="shared" si="55"/>
        <v>-0.38095578504838296</v>
      </c>
      <c r="K339">
        <f t="shared" si="56"/>
        <v>-0.46054354504838296</v>
      </c>
      <c r="L339">
        <f t="shared" si="57"/>
        <v>-0.06722809732570889</v>
      </c>
      <c r="M339">
        <f t="shared" si="58"/>
        <v>-0.4446629297235448</v>
      </c>
      <c r="N339">
        <f t="shared" si="59"/>
        <v>0.13745854969932128</v>
      </c>
      <c r="Y339" s="155"/>
    </row>
    <row r="340" spans="1:25" ht="13.5">
      <c r="A340">
        <v>3.33</v>
      </c>
      <c r="B340">
        <f t="shared" si="50"/>
        <v>-0.9823037763382317</v>
      </c>
      <c r="C340">
        <f t="shared" si="51"/>
        <v>-0.18729466354290317</v>
      </c>
      <c r="D340">
        <f t="shared" si="52"/>
        <v>-0.9823037763382317</v>
      </c>
      <c r="E340">
        <f>IF('軌道図'!$C$3="","",D340-$F$2)</f>
      </c>
      <c r="F340">
        <f>IF('軌道図'!$C$3="","",$B$2*$F$5*C340)</f>
      </c>
      <c r="H340">
        <f t="shared" si="53"/>
        <v>-0.9823037763382317</v>
      </c>
      <c r="I340">
        <f t="shared" si="54"/>
        <v>-0.18729466354290317</v>
      </c>
      <c r="J340">
        <f t="shared" si="55"/>
        <v>-0.3802497918205295</v>
      </c>
      <c r="K340">
        <f t="shared" si="56"/>
        <v>-0.4598375518205295</v>
      </c>
      <c r="L340">
        <f t="shared" si="57"/>
        <v>-0.07095284469678367</v>
      </c>
      <c r="M340">
        <f t="shared" si="58"/>
        <v>-0.4456281717950672</v>
      </c>
      <c r="N340">
        <f t="shared" si="59"/>
        <v>0.13379242406597663</v>
      </c>
      <c r="Y340" s="155"/>
    </row>
    <row r="341" spans="1:25" ht="13.5">
      <c r="A341">
        <v>3.34</v>
      </c>
      <c r="B341">
        <f t="shared" si="50"/>
        <v>-0.9803817461388988</v>
      </c>
      <c r="C341">
        <f t="shared" si="51"/>
        <v>-0.19710817293466984</v>
      </c>
      <c r="D341">
        <f t="shared" si="52"/>
        <v>-0.9803817461388988</v>
      </c>
      <c r="E341">
        <f>IF('軌道図'!$C$3="","",D341-$F$2)</f>
      </c>
      <c r="F341">
        <f>IF('軌道図'!$C$3="","",$B$2*$F$5*C341)</f>
      </c>
      <c r="H341">
        <f t="shared" si="53"/>
        <v>-0.9803817461388988</v>
      </c>
      <c r="I341">
        <f t="shared" si="54"/>
        <v>-0.19710817293466984</v>
      </c>
      <c r="J341">
        <f t="shared" si="55"/>
        <v>-0.3795057739303677</v>
      </c>
      <c r="K341">
        <f t="shared" si="56"/>
        <v>-0.4590935339303677</v>
      </c>
      <c r="L341">
        <f t="shared" si="57"/>
        <v>-0.0746704968425158</v>
      </c>
      <c r="M341">
        <f t="shared" si="58"/>
        <v>-0.44655603584773246</v>
      </c>
      <c r="N341">
        <f t="shared" si="59"/>
        <v>0.13011634349051057</v>
      </c>
      <c r="Y341" s="155"/>
    </row>
    <row r="342" spans="1:25" ht="13.5">
      <c r="A342">
        <v>3.35</v>
      </c>
      <c r="B342">
        <f t="shared" si="50"/>
        <v>-0.9783616785819341</v>
      </c>
      <c r="C342">
        <f t="shared" si="51"/>
        <v>-0.20690197167339977</v>
      </c>
      <c r="D342">
        <f t="shared" si="52"/>
        <v>-0.9783616785819341</v>
      </c>
      <c r="E342">
        <f>IF('軌道図'!$C$3="","",D342-$F$2)</f>
      </c>
      <c r="F342">
        <f>IF('軌道図'!$C$3="","",$B$2*$F$5*C342)</f>
      </c>
      <c r="H342">
        <f t="shared" si="53"/>
        <v>-0.9783616785819341</v>
      </c>
      <c r="I342">
        <f t="shared" si="54"/>
        <v>-0.20690197167339977</v>
      </c>
      <c r="J342">
        <f t="shared" si="55"/>
        <v>-0.3787238057790667</v>
      </c>
      <c r="K342">
        <f t="shared" si="56"/>
        <v>-0.45831156577906673</v>
      </c>
      <c r="L342">
        <f t="shared" si="57"/>
        <v>-0.07838068200078904</v>
      </c>
      <c r="M342">
        <f t="shared" si="58"/>
        <v>-0.44744642909590876</v>
      </c>
      <c r="N342">
        <f t="shared" si="59"/>
        <v>0.12643067557791696</v>
      </c>
      <c r="Y342" s="155"/>
    </row>
    <row r="343" spans="1:25" ht="13.5">
      <c r="A343">
        <v>3.36</v>
      </c>
      <c r="B343">
        <f t="shared" si="50"/>
        <v>-0.9762437756724099</v>
      </c>
      <c r="C343">
        <f t="shared" si="51"/>
        <v>-0.21667508038737962</v>
      </c>
      <c r="D343">
        <f t="shared" si="52"/>
        <v>-0.9762437756724099</v>
      </c>
      <c r="E343">
        <f>IF('軌道図'!$C$3="","",D343-$F$2)</f>
      </c>
      <c r="F343">
        <f>IF('軌道図'!$C$3="","",$B$2*$F$5*C343)</f>
      </c>
      <c r="H343">
        <f t="shared" si="53"/>
        <v>-0.9762437756724099</v>
      </c>
      <c r="I343">
        <f t="shared" si="54"/>
        <v>-0.21667508038737962</v>
      </c>
      <c r="J343">
        <f t="shared" si="55"/>
        <v>-0.3779039655627899</v>
      </c>
      <c r="K343">
        <f t="shared" si="56"/>
        <v>-0.4574917255627899</v>
      </c>
      <c r="L343">
        <f t="shared" si="57"/>
        <v>-0.08208302915617904</v>
      </c>
      <c r="M343">
        <f t="shared" si="58"/>
        <v>-0.4482992625010131</v>
      </c>
      <c r="N343">
        <f t="shared" si="59"/>
        <v>0.12273578889191593</v>
      </c>
      <c r="Y343" s="155"/>
    </row>
    <row r="344" spans="1:25" ht="13.5">
      <c r="A344">
        <v>3.37</v>
      </c>
      <c r="B344">
        <f t="shared" si="50"/>
        <v>-0.9740282491988521</v>
      </c>
      <c r="C344">
        <f t="shared" si="51"/>
        <v>-0.22642652177388314</v>
      </c>
      <c r="D344">
        <f t="shared" si="52"/>
        <v>-0.9740282491988521</v>
      </c>
      <c r="E344">
        <f>IF('軌道図'!$C$3="","",D344-$F$2)</f>
      </c>
      <c r="F344">
        <f>IF('軌道図'!$C$3="","",$B$2*$F$5*C344)</f>
      </c>
      <c r="H344">
        <f t="shared" si="53"/>
        <v>-0.9740282491988521</v>
      </c>
      <c r="I344">
        <f t="shared" si="54"/>
        <v>-0.22642652177388314</v>
      </c>
      <c r="J344">
        <f t="shared" si="55"/>
        <v>-0.37704633526487563</v>
      </c>
      <c r="K344">
        <f t="shared" si="56"/>
        <v>-0.45663409526487564</v>
      </c>
      <c r="L344">
        <f t="shared" si="57"/>
        <v>-0.08577716807705589</v>
      </c>
      <c r="M344">
        <f t="shared" si="58"/>
        <v>-0.4491144507804157</v>
      </c>
      <c r="N344">
        <f t="shared" si="59"/>
        <v>0.11903205291809675</v>
      </c>
      <c r="Y344" s="155"/>
    </row>
    <row r="345" spans="1:25" ht="13.5">
      <c r="A345">
        <v>3.38</v>
      </c>
      <c r="B345">
        <f t="shared" si="50"/>
        <v>-0.9717153207120621</v>
      </c>
      <c r="C345">
        <f t="shared" si="51"/>
        <v>-0.236155320696897</v>
      </c>
      <c r="D345">
        <f t="shared" si="52"/>
        <v>-0.9717153207120621</v>
      </c>
      <c r="E345">
        <f>IF('軌道図'!$C$3="","",D345-$F$2)</f>
      </c>
      <c r="F345">
        <f>IF('軌道図'!$C$3="","",$B$2*$F$5*C345)</f>
      </c>
      <c r="H345">
        <f t="shared" si="53"/>
        <v>-0.9717153207120621</v>
      </c>
      <c r="I345">
        <f t="shared" si="54"/>
        <v>-0.236155320696897</v>
      </c>
      <c r="J345">
        <f t="shared" si="55"/>
        <v>-0.37615100064763923</v>
      </c>
      <c r="K345">
        <f t="shared" si="56"/>
        <v>-0.45573876064763924</v>
      </c>
      <c r="L345">
        <f t="shared" si="57"/>
        <v>-0.08946272935260562</v>
      </c>
      <c r="M345">
        <f t="shared" si="58"/>
        <v>-0.44989191241596793</v>
      </c>
      <c r="N345">
        <f t="shared" si="59"/>
        <v>0.11531983802697073</v>
      </c>
      <c r="Y345" s="155"/>
    </row>
    <row r="346" spans="1:25" ht="13.5">
      <c r="A346">
        <v>3.39</v>
      </c>
      <c r="B346">
        <f t="shared" si="50"/>
        <v>-0.9693052215029608</v>
      </c>
      <c r="C346">
        <f t="shared" si="51"/>
        <v>-0.24586050428463702</v>
      </c>
      <c r="D346">
        <f t="shared" si="52"/>
        <v>-0.9693052215029608</v>
      </c>
      <c r="E346">
        <f>IF('軌道図'!$C$3="","",D346-$F$2)</f>
      </c>
      <c r="F346">
        <f>IF('軌道図'!$C$3="","",$B$2*$F$5*C346)</f>
      </c>
      <c r="H346">
        <f t="shared" si="53"/>
        <v>-0.9693052215029608</v>
      </c>
      <c r="I346">
        <f t="shared" si="54"/>
        <v>-0.24586050428463702</v>
      </c>
      <c r="J346">
        <f t="shared" si="55"/>
        <v>-0.37521805124379615</v>
      </c>
      <c r="K346">
        <f t="shared" si="56"/>
        <v>-0.45480581124379615</v>
      </c>
      <c r="L346">
        <f t="shared" si="57"/>
        <v>-0.09313934442977226</v>
      </c>
      <c r="M346">
        <f t="shared" si="58"/>
        <v>-0.4506315696621543</v>
      </c>
      <c r="N346">
        <f t="shared" si="59"/>
        <v>0.11159951543693308</v>
      </c>
      <c r="Y346" s="155"/>
    </row>
    <row r="347" spans="1:25" ht="13.5">
      <c r="A347">
        <v>3.4</v>
      </c>
      <c r="B347">
        <f t="shared" si="50"/>
        <v>-0.9667981925794611</v>
      </c>
      <c r="C347">
        <f t="shared" si="51"/>
        <v>-0.2555411020268312</v>
      </c>
      <c r="D347">
        <f t="shared" si="52"/>
        <v>-0.9667981925794611</v>
      </c>
      <c r="E347">
        <f>IF('軌道図'!$C$3="","",D347-$F$2)</f>
      </c>
      <c r="F347">
        <f>IF('軌道図'!$C$3="","",$B$2*$F$5*C347)</f>
      </c>
      <c r="H347">
        <f t="shared" si="53"/>
        <v>-0.9667981925794611</v>
      </c>
      <c r="I347">
        <f t="shared" si="54"/>
        <v>-0.2555411020268312</v>
      </c>
      <c r="J347">
        <f t="shared" si="55"/>
        <v>-0.3742475803475094</v>
      </c>
      <c r="K347">
        <f t="shared" si="56"/>
        <v>-0.4538353403475094</v>
      </c>
      <c r="L347">
        <f t="shared" si="57"/>
        <v>-0.09680664565011163</v>
      </c>
      <c r="M347">
        <f t="shared" si="58"/>
        <v>-0.4513333485538663</v>
      </c>
      <c r="N347">
        <f t="shared" si="59"/>
        <v>0.1078714571771429</v>
      </c>
      <c r="Y347" s="155"/>
    </row>
    <row r="348" spans="1:25" ht="13.5">
      <c r="A348">
        <v>3.41</v>
      </c>
      <c r="B348">
        <f t="shared" si="50"/>
        <v>-0.9641944846423657</v>
      </c>
      <c r="C348">
        <f t="shared" si="51"/>
        <v>-0.26519614587177337</v>
      </c>
      <c r="D348">
        <f t="shared" si="52"/>
        <v>-0.9641944846423657</v>
      </c>
      <c r="E348">
        <f>IF('軌道図'!$C$3="","",D348-$F$2)</f>
      </c>
      <c r="F348">
        <f>IF('軌道図'!$C$3="","",$B$2*$F$5*C348)</f>
      </c>
      <c r="H348">
        <f t="shared" si="53"/>
        <v>-0.9641944846423657</v>
      </c>
      <c r="I348">
        <f t="shared" si="54"/>
        <v>-0.26519614587177337</v>
      </c>
      <c r="J348">
        <f t="shared" si="55"/>
        <v>-0.3732396850050598</v>
      </c>
      <c r="K348">
        <f t="shared" si="56"/>
        <v>-0.4528274450050598</v>
      </c>
      <c r="L348">
        <f t="shared" si="57"/>
        <v>-0.10046426628655808</v>
      </c>
      <c r="M348">
        <f t="shared" si="58"/>
        <v>-0.45199717891379976</v>
      </c>
      <c r="N348">
        <f t="shared" si="59"/>
        <v>0.10413603605031918</v>
      </c>
      <c r="Y348" s="155"/>
    </row>
    <row r="349" spans="1:25" ht="13.5">
      <c r="A349">
        <v>3.42</v>
      </c>
      <c r="B349">
        <f t="shared" si="50"/>
        <v>-0.9614943580602988</v>
      </c>
      <c r="C349">
        <f t="shared" si="51"/>
        <v>-0.274824670323124</v>
      </c>
      <c r="D349">
        <f t="shared" si="52"/>
        <v>-0.9614943580602988</v>
      </c>
      <c r="E349">
        <f>IF('軌道図'!$C$3="","",D349-$F$2)</f>
      </c>
      <c r="F349">
        <f>IF('軌道図'!$C$3="","",$B$2*$F$5*C349)</f>
      </c>
      <c r="H349">
        <f t="shared" si="53"/>
        <v>-0.9614943580602988</v>
      </c>
      <c r="I349">
        <f t="shared" si="54"/>
        <v>-0.274824670323124</v>
      </c>
      <c r="J349">
        <f t="shared" si="55"/>
        <v>-0.37219446600514167</v>
      </c>
      <c r="K349">
        <f t="shared" si="56"/>
        <v>-0.4517822260051417</v>
      </c>
      <c r="L349">
        <f t="shared" si="57"/>
        <v>-0.10411184058009568</v>
      </c>
      <c r="M349">
        <f t="shared" si="58"/>
        <v>-0.4526229943594717</v>
      </c>
      <c r="N349">
        <f t="shared" si="59"/>
        <v>0.10039362559546194</v>
      </c>
      <c r="Y349" s="155"/>
    </row>
    <row r="350" spans="1:25" ht="13.5">
      <c r="A350">
        <v>3.43</v>
      </c>
      <c r="B350">
        <f t="shared" si="50"/>
        <v>-0.9586980828436685</v>
      </c>
      <c r="C350">
        <f t="shared" si="51"/>
        <v>-0.28442571253646254</v>
      </c>
      <c r="D350">
        <f t="shared" si="52"/>
        <v>-0.9586980828436685</v>
      </c>
      <c r="E350">
        <f>IF('軌道図'!$C$3="","",D350-$F$2)</f>
      </c>
      <c r="F350">
        <f>IF('軌道図'!$C$3="","",$B$2*$F$5*C350)</f>
      </c>
      <c r="H350">
        <f t="shared" si="53"/>
        <v>-0.9586980828436685</v>
      </c>
      <c r="I350">
        <f t="shared" si="54"/>
        <v>-0.28442571253646254</v>
      </c>
      <c r="J350">
        <f t="shared" si="55"/>
        <v>-0.3711120278687841</v>
      </c>
      <c r="K350">
        <f t="shared" si="56"/>
        <v>-0.4506997878687841</v>
      </c>
      <c r="L350">
        <f t="shared" si="57"/>
        <v>-0.10774900377633499</v>
      </c>
      <c r="M350">
        <f t="shared" si="58"/>
        <v>-0.4532107323098593</v>
      </c>
      <c r="N350">
        <f t="shared" si="59"/>
        <v>0.09664460005049788</v>
      </c>
      <c r="Y350" s="155"/>
    </row>
    <row r="351" spans="1:25" ht="13.5">
      <c r="A351">
        <v>3.44</v>
      </c>
      <c r="B351">
        <f t="shared" si="50"/>
        <v>-0.9558059386176664</v>
      </c>
      <c r="C351">
        <f t="shared" si="51"/>
        <v>-0.2939983124155676</v>
      </c>
      <c r="D351">
        <f t="shared" si="52"/>
        <v>-0.9558059386176664</v>
      </c>
      <c r="E351">
        <f>IF('軌道図'!$C$3="","",D351-$F$2)</f>
      </c>
      <c r="F351">
        <f>IF('軌道図'!$C$3="","",$B$2*$F$5*C351)</f>
      </c>
      <c r="H351">
        <f t="shared" si="53"/>
        <v>-0.9558059386176664</v>
      </c>
      <c r="I351">
        <f t="shared" si="54"/>
        <v>-0.2939983124155676</v>
      </c>
      <c r="J351">
        <f t="shared" si="55"/>
        <v>-0.36999247883889863</v>
      </c>
      <c r="K351">
        <f t="shared" si="56"/>
        <v>-0.44958023883889864</v>
      </c>
      <c r="L351">
        <f t="shared" si="57"/>
        <v>-0.11137539216198704</v>
      </c>
      <c r="M351">
        <f t="shared" si="58"/>
        <v>-0.45376033399165705</v>
      </c>
      <c r="N351">
        <f t="shared" si="59"/>
        <v>0.0928893343148575</v>
      </c>
      <c r="Y351" s="155"/>
    </row>
    <row r="352" spans="1:25" ht="13.5">
      <c r="A352">
        <v>3.45</v>
      </c>
      <c r="B352">
        <f t="shared" si="50"/>
        <v>-0.9528182145943047</v>
      </c>
      <c r="C352">
        <f t="shared" si="51"/>
        <v>-0.30354151270842933</v>
      </c>
      <c r="D352">
        <f t="shared" si="52"/>
        <v>-0.9528182145943047</v>
      </c>
      <c r="E352">
        <f>IF('軌道図'!$C$3="","",D352-$F$2)</f>
      </c>
      <c r="F352">
        <f>IF('軌道図'!$C$3="","",$B$2*$F$5*C352)</f>
      </c>
      <c r="H352">
        <f t="shared" si="53"/>
        <v>-0.9528182145943047</v>
      </c>
      <c r="I352">
        <f t="shared" si="54"/>
        <v>-0.30354151270842933</v>
      </c>
      <c r="J352">
        <f t="shared" si="55"/>
        <v>-0.3688359308694554</v>
      </c>
      <c r="K352">
        <f t="shared" si="56"/>
        <v>-0.4484236908694554</v>
      </c>
      <c r="L352">
        <f t="shared" si="57"/>
        <v>-0.11499064310123557</v>
      </c>
      <c r="M352">
        <f t="shared" si="58"/>
        <v>-0.4542717444451551</v>
      </c>
      <c r="N352">
        <f t="shared" si="59"/>
        <v>0.08912820391198477</v>
      </c>
      <c r="Y352" s="155"/>
    </row>
    <row r="353" spans="1:25" ht="13.5">
      <c r="A353">
        <v>3.46</v>
      </c>
      <c r="B353">
        <f t="shared" si="50"/>
        <v>-0.9497352095434962</v>
      </c>
      <c r="C353">
        <f t="shared" si="51"/>
        <v>-0.3130543591029702</v>
      </c>
      <c r="D353">
        <f t="shared" si="52"/>
        <v>-0.9497352095434962</v>
      </c>
      <c r="E353">
        <f>IF('軌道図'!$C$3="","",D353-$F$2)</f>
      </c>
      <c r="F353">
        <f>IF('軌道図'!$C$3="","",$B$2*$F$5*C353)</f>
      </c>
      <c r="H353">
        <f t="shared" si="53"/>
        <v>-0.9497352095434962</v>
      </c>
      <c r="I353">
        <f t="shared" si="54"/>
        <v>-0.3130543591029702</v>
      </c>
      <c r="J353">
        <f t="shared" si="55"/>
        <v>-0.3676424996142874</v>
      </c>
      <c r="K353">
        <f t="shared" si="56"/>
        <v>-0.4472302596142874</v>
      </c>
      <c r="L353">
        <f t="shared" si="57"/>
        <v>-0.11859439507199902</v>
      </c>
      <c r="M353">
        <f t="shared" si="58"/>
        <v>-0.45474491252973387</v>
      </c>
      <c r="N353">
        <f t="shared" si="59"/>
        <v>0.08536158495178595</v>
      </c>
      <c r="Y353" s="155"/>
    </row>
    <row r="354" spans="1:25" ht="13.5">
      <c r="A354">
        <v>3.47</v>
      </c>
      <c r="B354">
        <f t="shared" si="50"/>
        <v>-0.9465572317631765</v>
      </c>
      <c r="C354">
        <f t="shared" si="51"/>
        <v>-0.322535900322479</v>
      </c>
      <c r="D354">
        <f t="shared" si="52"/>
        <v>-0.9465572317631765</v>
      </c>
      <c r="E354">
        <f>IF('軌道図'!$C$3="","",D354-$F$2)</f>
      </c>
      <c r="F354">
        <f>IF('軌道図'!$C$3="","",$B$2*$F$5*C354)</f>
      </c>
      <c r="H354">
        <f t="shared" si="53"/>
        <v>-0.9465572317631765</v>
      </c>
      <c r="I354">
        <f t="shared" si="54"/>
        <v>-0.322535900322479</v>
      </c>
      <c r="J354">
        <f t="shared" si="55"/>
        <v>-0.36641230441552564</v>
      </c>
      <c r="K354">
        <f t="shared" si="56"/>
        <v>-0.44600006441552564</v>
      </c>
      <c r="L354">
        <f t="shared" si="57"/>
        <v>-0.1221862877020838</v>
      </c>
      <c r="M354">
        <f t="shared" si="58"/>
        <v>-0.4551797909289795</v>
      </c>
      <c r="N354">
        <f t="shared" si="59"/>
        <v>0.08158985409301785</v>
      </c>
      <c r="Y354" s="155"/>
    </row>
    <row r="355" spans="1:25" ht="13.5">
      <c r="A355">
        <v>3.48</v>
      </c>
      <c r="B355">
        <f t="shared" si="50"/>
        <v>-0.9432845990484758</v>
      </c>
      <c r="C355">
        <f t="shared" si="51"/>
        <v>-0.3319851882207341</v>
      </c>
      <c r="D355">
        <f t="shared" si="52"/>
        <v>-0.9432845990484758</v>
      </c>
      <c r="E355">
        <f>IF('軌道図'!$C$3="","",D355-$F$2)</f>
      </c>
      <c r="F355">
        <f>IF('軌道図'!$C$3="","",$B$2*$F$5*C355)</f>
      </c>
      <c r="H355">
        <f t="shared" si="53"/>
        <v>-0.9432845990484758</v>
      </c>
      <c r="I355">
        <f t="shared" si="54"/>
        <v>-0.3319851882207341</v>
      </c>
      <c r="J355">
        <f t="shared" si="55"/>
        <v>-0.365145468291665</v>
      </c>
      <c r="K355">
        <f t="shared" si="56"/>
        <v>-0.444733228291665</v>
      </c>
      <c r="L355">
        <f t="shared" si="57"/>
        <v>-0.12576596180521976</v>
      </c>
      <c r="M355">
        <f t="shared" si="58"/>
        <v>-0.4555763361554143</v>
      </c>
      <c r="N355">
        <f t="shared" si="59"/>
        <v>0.0778133885056237</v>
      </c>
      <c r="Y355" s="155"/>
    </row>
    <row r="356" spans="1:25" ht="13.5">
      <c r="A356">
        <v>3.49</v>
      </c>
      <c r="B356">
        <f t="shared" si="50"/>
        <v>-0.9399176386599379</v>
      </c>
      <c r="C356">
        <f t="shared" si="51"/>
        <v>-0.34140127787682095</v>
      </c>
      <c r="D356">
        <f t="shared" si="52"/>
        <v>-0.9399176386599379</v>
      </c>
      <c r="E356">
        <f>IF('軌道図'!$C$3="","",D356-$F$2)</f>
      </c>
      <c r="F356">
        <f>IF('軌道図'!$C$3="","",$B$2*$F$5*C356)</f>
      </c>
      <c r="H356">
        <f t="shared" si="53"/>
        <v>-0.9399176386599379</v>
      </c>
      <c r="I356">
        <f t="shared" si="54"/>
        <v>-0.34140127787682095</v>
      </c>
      <c r="J356">
        <f t="shared" si="55"/>
        <v>-0.363842117925262</v>
      </c>
      <c r="K356">
        <f t="shared" si="56"/>
        <v>-0.443429877925262</v>
      </c>
      <c r="L356">
        <f t="shared" si="57"/>
        <v>-0.12933305941697995</v>
      </c>
      <c r="M356">
        <f t="shared" si="58"/>
        <v>-0.45593450855484624</v>
      </c>
      <c r="N356">
        <f t="shared" si="59"/>
        <v>0.07403256583301485</v>
      </c>
      <c r="Y356" s="155"/>
    </row>
    <row r="357" spans="1:25" ht="13.5">
      <c r="A357">
        <v>3.5</v>
      </c>
      <c r="B357">
        <f t="shared" si="50"/>
        <v>-0.9364566872907963</v>
      </c>
      <c r="C357">
        <f t="shared" si="51"/>
        <v>-0.35078322768961984</v>
      </c>
      <c r="D357">
        <f t="shared" si="52"/>
        <v>-0.9364566872907963</v>
      </c>
      <c r="E357">
        <f>IF('軌道図'!$C$3="","",D357-$F$2)</f>
      </c>
      <c r="F357">
        <f>IF('軌道図'!$C$3="","",$B$2*$F$5*C357)</f>
      </c>
      <c r="H357">
        <f t="shared" si="53"/>
        <v>-0.9364566872907963</v>
      </c>
      <c r="I357">
        <f t="shared" si="54"/>
        <v>-0.35078322768961984</v>
      </c>
      <c r="J357">
        <f t="shared" si="55"/>
        <v>-0.36250238365026727</v>
      </c>
      <c r="K357">
        <f t="shared" si="56"/>
        <v>-0.4420901436502673</v>
      </c>
      <c r="L357">
        <f t="shared" si="57"/>
        <v>-0.13288722383057552</v>
      </c>
      <c r="M357">
        <f t="shared" si="58"/>
        <v>-0.45625427231033366</v>
      </c>
      <c r="N357">
        <f t="shared" si="59"/>
        <v>0.07024776415430808</v>
      </c>
      <c r="Y357" s="155"/>
    </row>
    <row r="358" spans="1:25" ht="13.5">
      <c r="A358">
        <v>3.51</v>
      </c>
      <c r="B358">
        <f t="shared" si="50"/>
        <v>-0.9329020910333036</v>
      </c>
      <c r="C358">
        <f t="shared" si="51"/>
        <v>-0.36013009947196817</v>
      </c>
      <c r="D358">
        <f t="shared" si="52"/>
        <v>-0.9329020910333036</v>
      </c>
      <c r="E358">
        <f>IF('軌道図'!$C$3="","",D358-$F$2)</f>
      </c>
      <c r="F358">
        <f>IF('軌道図'!$C$3="","",$B$2*$F$5*C358)</f>
      </c>
      <c r="H358">
        <f t="shared" si="53"/>
        <v>-0.9329020910333036</v>
      </c>
      <c r="I358">
        <f t="shared" si="54"/>
        <v>-0.36013009947196817</v>
      </c>
      <c r="J358">
        <f t="shared" si="55"/>
        <v>-0.36112639943899183</v>
      </c>
      <c r="K358">
        <f t="shared" si="56"/>
        <v>-0.44071415943899184</v>
      </c>
      <c r="L358">
        <f t="shared" si="57"/>
        <v>-0.136428099632527</v>
      </c>
      <c r="M358">
        <f t="shared" si="58"/>
        <v>-0.45653559544576766</v>
      </c>
      <c r="N358">
        <f t="shared" si="59"/>
        <v>0.06645936194651726</v>
      </c>
      <c r="Y358" s="155"/>
    </row>
    <row r="359" spans="1:25" ht="13.5">
      <c r="A359">
        <v>3.52</v>
      </c>
      <c r="B359">
        <f t="shared" si="50"/>
        <v>-0.9292542053441233</v>
      </c>
      <c r="C359">
        <f t="shared" si="51"/>
        <v>-0.3694409585444771</v>
      </c>
      <c r="D359">
        <f t="shared" si="52"/>
        <v>-0.9292542053441233</v>
      </c>
      <c r="E359">
        <f>IF('軌道図'!$C$3="","",D359-$F$2)</f>
      </c>
      <c r="F359">
        <f>IF('軌道図'!$C$3="","",$B$2*$F$5*C359)</f>
      </c>
      <c r="H359">
        <f t="shared" si="53"/>
        <v>-0.9292542053441233</v>
      </c>
      <c r="I359">
        <f t="shared" si="54"/>
        <v>-0.3694409585444771</v>
      </c>
      <c r="J359">
        <f t="shared" si="55"/>
        <v>-0.35971430288871015</v>
      </c>
      <c r="K359">
        <f t="shared" si="56"/>
        <v>-0.43930206288871015</v>
      </c>
      <c r="L359">
        <f t="shared" si="57"/>
        <v>-0.1399553327382051</v>
      </c>
      <c r="M359">
        <f t="shared" si="58"/>
        <v>-0.45677844982906907</v>
      </c>
      <c r="N359">
        <f t="shared" si="59"/>
        <v>0.06266773804670597</v>
      </c>
      <c r="Y359" s="155"/>
    </row>
    <row r="360" spans="1:25" ht="13.5">
      <c r="A360">
        <v>3.53</v>
      </c>
      <c r="B360">
        <f t="shared" si="50"/>
        <v>-0.9255133950087845</v>
      </c>
      <c r="C360">
        <f t="shared" si="51"/>
        <v>-0.3787148738289976</v>
      </c>
      <c r="D360">
        <f t="shared" si="52"/>
        <v>-0.9255133950087845</v>
      </c>
      <c r="E360">
        <f>IF('軌道図'!$C$3="","",D360-$F$2)</f>
      </c>
      <c r="F360">
        <f>IF('軌道図'!$C$3="","",$B$2*$F$5*C360)</f>
      </c>
      <c r="H360">
        <f t="shared" si="53"/>
        <v>-0.9255133950087845</v>
      </c>
      <c r="I360">
        <f t="shared" si="54"/>
        <v>-0.3787148738289976</v>
      </c>
      <c r="J360">
        <f t="shared" si="55"/>
        <v>-0.35826623520790046</v>
      </c>
      <c r="K360">
        <f t="shared" si="56"/>
        <v>-0.43785399520790047</v>
      </c>
      <c r="L360">
        <f t="shared" si="57"/>
        <v>-0.14346857042723823</v>
      </c>
      <c r="M360">
        <f t="shared" si="58"/>
        <v>-0.45698281117500184</v>
      </c>
      <c r="N360">
        <f t="shared" si="59"/>
        <v>0.0588732716141048</v>
      </c>
      <c r="Y360" s="155"/>
    </row>
    <row r="361" spans="1:25" ht="13.5">
      <c r="A361">
        <v>3.54</v>
      </c>
      <c r="B361">
        <f t="shared" si="50"/>
        <v>-0.9216800341052034</v>
      </c>
      <c r="C361">
        <f t="shared" si="51"/>
        <v>-0.3879509179417303</v>
      </c>
      <c r="D361">
        <f t="shared" si="52"/>
        <v>-0.9216800341052034</v>
      </c>
      <c r="E361">
        <f>IF('軌道図'!$C$3="","",D361-$F$2)</f>
      </c>
      <c r="F361">
        <f>IF('軌道図'!$C$3="","",$B$2*$F$5*C361)</f>
      </c>
      <c r="H361">
        <f t="shared" si="53"/>
        <v>-0.9216800341052034</v>
      </c>
      <c r="I361">
        <f t="shared" si="54"/>
        <v>-0.3879509179417303</v>
      </c>
      <c r="J361">
        <f t="shared" si="55"/>
        <v>-0.3567823412021242</v>
      </c>
      <c r="K361">
        <f t="shared" si="56"/>
        <v>-0.4363701012021242</v>
      </c>
      <c r="L361">
        <f t="shared" si="57"/>
        <v>-0.14696746137878558</v>
      </c>
      <c r="M361">
        <f t="shared" si="58"/>
        <v>-0.4571486590476018</v>
      </c>
      <c r="N361">
        <f t="shared" si="59"/>
        <v>0.05507634209219467</v>
      </c>
      <c r="Y361" s="155"/>
    </row>
    <row r="362" spans="1:25" ht="13.5">
      <c r="A362">
        <v>3.55</v>
      </c>
      <c r="B362">
        <f t="shared" si="50"/>
        <v>-0.917754505966276</v>
      </c>
      <c r="C362">
        <f t="shared" si="51"/>
        <v>-0.3971481672859598</v>
      </c>
      <c r="D362">
        <f t="shared" si="52"/>
        <v>-0.917754505966276</v>
      </c>
      <c r="E362">
        <f>IF('軌道図'!$C$3="","",D362-$F$2)</f>
      </c>
      <c r="F362">
        <f>IF('軌道図'!$C$3="","",$B$2*$F$5*C362)</f>
      </c>
      <c r="H362">
        <f t="shared" si="53"/>
        <v>-0.917754505966276</v>
      </c>
      <c r="I362">
        <f t="shared" si="54"/>
        <v>-0.3971481672859598</v>
      </c>
      <c r="J362">
        <f t="shared" si="55"/>
        <v>-0.3552627692595454</v>
      </c>
      <c r="K362">
        <f t="shared" si="56"/>
        <v>-0.4348505292595454</v>
      </c>
      <c r="L362">
        <f t="shared" si="57"/>
        <v>-0.15045165570666735</v>
      </c>
      <c r="M362">
        <f t="shared" si="58"/>
        <v>-0.4572759768622199</v>
      </c>
      <c r="N362">
        <f t="shared" si="59"/>
        <v>0.051277329170764024</v>
      </c>
      <c r="Y362" s="155"/>
    </row>
    <row r="363" spans="1:25" ht="13.5">
      <c r="A363">
        <v>3.56</v>
      </c>
      <c r="B363">
        <f t="shared" si="50"/>
        <v>-0.9137372031415447</v>
      </c>
      <c r="C363">
        <f t="shared" si="51"/>
        <v>-0.4063057021444168</v>
      </c>
      <c r="D363">
        <f t="shared" si="52"/>
        <v>-0.9137372031415447</v>
      </c>
      <c r="E363">
        <f>IF('軌道図'!$C$3="","",D363-$F$2)</f>
      </c>
      <c r="F363">
        <f>IF('軌道図'!$C$3="","",$B$2*$F$5*C363)</f>
      </c>
      <c r="H363">
        <f t="shared" si="53"/>
        <v>-0.9137372031415447</v>
      </c>
      <c r="I363">
        <f t="shared" si="54"/>
        <v>-0.4063057021444168</v>
      </c>
      <c r="J363">
        <f t="shared" si="55"/>
        <v>-0.35370767133609193</v>
      </c>
      <c r="K363">
        <f t="shared" si="56"/>
        <v>-0.43329543133609194</v>
      </c>
      <c r="L363">
        <f t="shared" si="57"/>
        <v>-0.1539208049943546</v>
      </c>
      <c r="M363">
        <f t="shared" si="58"/>
        <v>-0.45736475188718073</v>
      </c>
      <c r="N363">
        <f t="shared" si="59"/>
        <v>0.047476612747938796</v>
      </c>
      <c r="Y363" s="155"/>
    </row>
    <row r="364" spans="1:25" ht="13.5">
      <c r="A364">
        <v>3.57</v>
      </c>
      <c r="B364">
        <f t="shared" si="50"/>
        <v>-0.9096285273579445</v>
      </c>
      <c r="C364">
        <f t="shared" si="51"/>
        <v>-0.4154226067712459</v>
      </c>
      <c r="D364">
        <f t="shared" si="52"/>
        <v>-0.9096285273579445</v>
      </c>
      <c r="E364">
        <f>IF('軌道図'!$C$3="","",D364-$F$2)</f>
      </c>
      <c r="F364">
        <f>IF('軌道図'!$C$3="","",$B$2*$F$5*C364)</f>
      </c>
      <c r="H364">
        <f t="shared" si="53"/>
        <v>-0.9096285273579445</v>
      </c>
      <c r="I364">
        <f t="shared" si="54"/>
        <v>-0.4154226067712459</v>
      </c>
      <c r="J364">
        <f t="shared" si="55"/>
        <v>-0.35211720294026033</v>
      </c>
      <c r="K364">
        <f t="shared" si="56"/>
        <v>-0.43170496294026034</v>
      </c>
      <c r="L364">
        <f t="shared" si="57"/>
        <v>-0.15737456232980912</v>
      </c>
      <c r="M364">
        <f t="shared" si="58"/>
        <v>-0.4574149752450557</v>
      </c>
      <c r="N364">
        <f t="shared" si="59"/>
        <v>0.0436745728921944</v>
      </c>
      <c r="Y364" s="155"/>
    </row>
    <row r="365" spans="1:25" ht="13.5">
      <c r="A365">
        <v>3.58</v>
      </c>
      <c r="B365">
        <f t="shared" si="50"/>
        <v>-0.9054288894796296</v>
      </c>
      <c r="C365">
        <f t="shared" si="51"/>
        <v>-0.4244979694835826</v>
      </c>
      <c r="D365">
        <f t="shared" si="52"/>
        <v>-0.9054288894796296</v>
      </c>
      <c r="E365">
        <f>IF('軌道図'!$C$3="","",D365-$F$2)</f>
      </c>
      <c r="F365">
        <f>IF('軌道図'!$C$3="","",$B$2*$F$5*C365)</f>
      </c>
      <c r="H365">
        <f t="shared" si="53"/>
        <v>-0.9054288894796296</v>
      </c>
      <c r="I365">
        <f t="shared" si="54"/>
        <v>-0.4244979694835826</v>
      </c>
      <c r="J365">
        <f t="shared" si="55"/>
        <v>-0.35049152311756465</v>
      </c>
      <c r="K365">
        <f t="shared" si="56"/>
        <v>-0.43007928311756466</v>
      </c>
      <c r="L365">
        <f t="shared" si="57"/>
        <v>-0.16081258234017587</v>
      </c>
      <c r="M365">
        <f t="shared" si="58"/>
        <v>-0.45742664191355104</v>
      </c>
      <c r="N365">
        <f t="shared" si="59"/>
        <v>0.039871589804347685</v>
      </c>
      <c r="Y365" s="155"/>
    </row>
    <row r="366" spans="1:25" ht="13.5">
      <c r="A366">
        <v>3.59</v>
      </c>
      <c r="B366">
        <f t="shared" si="50"/>
        <v>-0.9011387094668886</v>
      </c>
      <c r="C366">
        <f t="shared" si="51"/>
        <v>-0.43353088275271773</v>
      </c>
      <c r="D366">
        <f t="shared" si="52"/>
        <v>-0.9011387094668886</v>
      </c>
      <c r="E366">
        <f>IF('軌道図'!$C$3="","",D366-$F$2)</f>
      </c>
      <c r="F366">
        <f>IF('軌道図'!$C$3="","",$B$2*$F$5*C366)</f>
      </c>
      <c r="H366">
        <f t="shared" si="53"/>
        <v>-0.9011387094668886</v>
      </c>
      <c r="I366">
        <f t="shared" si="54"/>
        <v>-0.43353088275271773</v>
      </c>
      <c r="J366">
        <f t="shared" si="55"/>
        <v>-0.34883079443463255</v>
      </c>
      <c r="K366">
        <f t="shared" si="56"/>
        <v>-0.42841855443463256</v>
      </c>
      <c r="L366">
        <f t="shared" si="57"/>
        <v>-0.16423452122631851</v>
      </c>
      <c r="M366">
        <f t="shared" si="58"/>
        <v>-0.45739975072600947</v>
      </c>
      <c r="N366">
        <f t="shared" si="59"/>
        <v>0.03606804377953857</v>
      </c>
      <c r="Y366" s="155"/>
    </row>
    <row r="367" spans="1:25" ht="13.5">
      <c r="A367">
        <v>3.6</v>
      </c>
      <c r="B367">
        <f t="shared" si="50"/>
        <v>-0.896758416334147</v>
      </c>
      <c r="C367">
        <f t="shared" si="51"/>
        <v>-0.44252044329485246</v>
      </c>
      <c r="D367">
        <f t="shared" si="52"/>
        <v>-0.896758416334147</v>
      </c>
      <c r="E367">
        <f>IF('軌道図'!$C$3="","",D367-$F$2)</f>
      </c>
      <c r="F367">
        <f>IF('軌道図'!$C$3="","",$B$2*$F$5*C367)</f>
      </c>
      <c r="H367">
        <f t="shared" si="53"/>
        <v>-0.896758416334147</v>
      </c>
      <c r="I367">
        <f t="shared" si="54"/>
        <v>-0.44252044329485246</v>
      </c>
      <c r="J367">
        <f t="shared" si="55"/>
        <v>-0.3471351829629483</v>
      </c>
      <c r="K367">
        <f t="shared" si="56"/>
        <v>-0.4267229429629483</v>
      </c>
      <c r="L367">
        <f t="shared" si="57"/>
        <v>-0.1676400367972003</v>
      </c>
      <c r="M367">
        <f t="shared" si="58"/>
        <v>-0.45733430437152744</v>
      </c>
      <c r="N367">
        <f t="shared" si="59"/>
        <v>0.0322643151691997</v>
      </c>
      <c r="Y367" s="155"/>
    </row>
    <row r="368" spans="1:25" ht="13.5">
      <c r="A368">
        <v>3.61</v>
      </c>
      <c r="B368">
        <f t="shared" si="50"/>
        <v>-0.8922884481070684</v>
      </c>
      <c r="C368">
        <f t="shared" si="51"/>
        <v>-0.45146575216142315</v>
      </c>
      <c r="D368">
        <f t="shared" si="52"/>
        <v>-0.8922884481070684</v>
      </c>
      <c r="E368">
        <f>IF('軌道図'!$C$3="","",D368-$F$2)</f>
      </c>
      <c r="F368">
        <f>IF('軌道図'!$C$3="","",$B$2*$F$5*C368)</f>
      </c>
      <c r="H368">
        <f t="shared" si="53"/>
        <v>-0.8922884481070684</v>
      </c>
      <c r="I368">
        <f t="shared" si="54"/>
        <v>-0.45146575216142315</v>
      </c>
      <c r="J368">
        <f t="shared" si="55"/>
        <v>-0.3454048582622462</v>
      </c>
      <c r="K368">
        <f t="shared" si="56"/>
        <v>-0.4249926182622462</v>
      </c>
      <c r="L368">
        <f t="shared" si="57"/>
        <v>-0.17102878850410178</v>
      </c>
      <c r="M368">
        <f t="shared" si="58"/>
        <v>-0.45723030939468573</v>
      </c>
      <c r="N368">
        <f t="shared" si="59"/>
        <v>0.028460784343022627</v>
      </c>
      <c r="Y368" s="155"/>
    </row>
    <row r="369" spans="1:25" ht="13.5">
      <c r="A369">
        <v>3.62</v>
      </c>
      <c r="B369">
        <f t="shared" si="50"/>
        <v>-0.8877292517787501</v>
      </c>
      <c r="C369">
        <f t="shared" si="51"/>
        <v>-0.4603659148289983</v>
      </c>
      <c r="D369">
        <f t="shared" si="52"/>
        <v>-0.8877292517787501</v>
      </c>
      <c r="E369">
        <f>IF('軌道図'!$C$3="","",D369-$F$2)</f>
      </c>
      <c r="F369">
        <f>IF('軌道図'!$C$3="","",$B$2*$F$5*C369)</f>
      </c>
      <c r="H369">
        <f t="shared" si="53"/>
        <v>-0.8877292517787501</v>
      </c>
      <c r="I369">
        <f t="shared" si="54"/>
        <v>-0.4603659148289983</v>
      </c>
      <c r="J369">
        <f t="shared" si="55"/>
        <v>-0.34363999336355416</v>
      </c>
      <c r="K369">
        <f t="shared" si="56"/>
        <v>-0.42322775336355417</v>
      </c>
      <c r="L369">
        <f t="shared" si="57"/>
        <v>-0.1744004374746765</v>
      </c>
      <c r="M369">
        <f t="shared" si="58"/>
        <v>-0.4570877761948955</v>
      </c>
      <c r="N369">
        <f t="shared" si="59"/>
        <v>0.024657831650920004</v>
      </c>
      <c r="Y369" s="155"/>
    </row>
    <row r="370" spans="1:25" ht="13.5">
      <c r="A370">
        <v>3.63</v>
      </c>
      <c r="B370">
        <f t="shared" si="50"/>
        <v>-0.8830812832650261</v>
      </c>
      <c r="C370">
        <f t="shared" si="51"/>
        <v>-0.46922004128872713</v>
      </c>
      <c r="D370">
        <f t="shared" si="52"/>
        <v>-0.8830812832650261</v>
      </c>
      <c r="E370">
        <f>IF('軌道図'!$C$3="","",D370-$F$2)</f>
      </c>
      <c r="F370">
        <f>IF('軌道図'!$C$3="","",$B$2*$F$5*C370)</f>
      </c>
      <c r="H370">
        <f t="shared" si="53"/>
        <v>-0.8830812832650261</v>
      </c>
      <c r="I370">
        <f t="shared" si="54"/>
        <v>-0.46922004128872713</v>
      </c>
      <c r="J370">
        <f t="shared" si="55"/>
        <v>-0.3418407647518916</v>
      </c>
      <c r="K370">
        <f t="shared" si="56"/>
        <v>-0.42142852475189163</v>
      </c>
      <c r="L370">
        <f t="shared" si="57"/>
        <v>-0.17775464654683684</v>
      </c>
      <c r="M370">
        <f t="shared" si="58"/>
        <v>-0.45690671902535795</v>
      </c>
      <c r="N370">
        <f t="shared" si="59"/>
        <v>0.02085583738499236</v>
      </c>
      <c r="Y370" s="155"/>
    </row>
    <row r="371" spans="1:25" ht="13.5">
      <c r="A371">
        <v>3.64</v>
      </c>
      <c r="B371">
        <f t="shared" si="50"/>
        <v>-0.878345007358874</v>
      </c>
      <c r="C371">
        <f t="shared" si="51"/>
        <v>-0.47802724613534286</v>
      </c>
      <c r="D371">
        <f t="shared" si="52"/>
        <v>-0.878345007358874</v>
      </c>
      <c r="E371">
        <f>IF('軌道図'!$C$3="","",D371-$F$2)</f>
      </c>
      <c r="F371">
        <f>IF('軌道図'!$C$3="","",$B$2*$F$5*C371)</f>
      </c>
      <c r="H371">
        <f t="shared" si="53"/>
        <v>-0.878345007358874</v>
      </c>
      <c r="I371">
        <f t="shared" si="54"/>
        <v>-0.47802724613534286</v>
      </c>
      <c r="J371">
        <f t="shared" si="55"/>
        <v>-0.3400073523486201</v>
      </c>
      <c r="K371">
        <f t="shared" si="56"/>
        <v>-0.4195951123486201</v>
      </c>
      <c r="L371">
        <f t="shared" si="57"/>
        <v>-0.181091080302471</v>
      </c>
      <c r="M371">
        <f t="shared" si="58"/>
        <v>-0.456687155991639</v>
      </c>
      <c r="N371">
        <f t="shared" si="59"/>
        <v>0.017055181741497505</v>
      </c>
      <c r="Y371" s="155"/>
    </row>
    <row r="372" spans="1:25" ht="13.5">
      <c r="A372">
        <v>3.65</v>
      </c>
      <c r="B372">
        <f t="shared" si="50"/>
        <v>-0.8735208976839379</v>
      </c>
      <c r="C372">
        <f t="shared" si="51"/>
        <v>-0.48678664865569937</v>
      </c>
      <c r="D372">
        <f t="shared" si="52"/>
        <v>-0.8735208976839379</v>
      </c>
      <c r="E372">
        <f>IF('軌道図'!$C$3="","",D372-$F$2)</f>
      </c>
      <c r="F372">
        <f>IF('軌道図'!$C$3="","",$B$2*$F$5*C372)</f>
      </c>
      <c r="H372">
        <f t="shared" si="53"/>
        <v>-0.8735208976839379</v>
      </c>
      <c r="I372">
        <f t="shared" si="54"/>
        <v>-0.48678664865569937</v>
      </c>
      <c r="J372">
        <f t="shared" si="55"/>
        <v>-0.3381399394934524</v>
      </c>
      <c r="K372">
        <f t="shared" si="56"/>
        <v>-0.4177276994934524</v>
      </c>
      <c r="L372">
        <f t="shared" si="57"/>
        <v>-0.18440940510098353</v>
      </c>
      <c r="M372">
        <f t="shared" si="58"/>
        <v>-0.4564291090498592</v>
      </c>
      <c r="N372">
        <f t="shared" si="59"/>
        <v>0.013256244782833049</v>
      </c>
      <c r="Y372" s="155"/>
    </row>
    <row r="373" spans="1:25" ht="13.5">
      <c r="A373">
        <v>3.66</v>
      </c>
      <c r="B373">
        <f t="shared" si="50"/>
        <v>-0.8686094366471648</v>
      </c>
      <c r="C373">
        <f t="shared" si="51"/>
        <v>-0.4954973729168449</v>
      </c>
      <c r="D373">
        <f t="shared" si="52"/>
        <v>-0.8686094366471648</v>
      </c>
      <c r="E373">
        <f>IF('軌道図'!$C$3="","",D373-$F$2)</f>
      </c>
      <c r="F373">
        <f>IF('軌道図'!$C$3="","",$B$2*$F$5*C373)</f>
      </c>
      <c r="H373">
        <f t="shared" si="53"/>
        <v>-0.8686094366471648</v>
      </c>
      <c r="I373">
        <f t="shared" si="54"/>
        <v>-0.4954973729168449</v>
      </c>
      <c r="J373">
        <f t="shared" si="55"/>
        <v>-0.3362387129261175</v>
      </c>
      <c r="K373">
        <f t="shared" si="56"/>
        <v>-0.4158264729261175</v>
      </c>
      <c r="L373">
        <f t="shared" si="57"/>
        <v>-0.18770928911266008</v>
      </c>
      <c r="M373">
        <f t="shared" si="58"/>
        <v>-0.4561326040044977</v>
      </c>
      <c r="N373">
        <f t="shared" si="59"/>
        <v>0.009459406399528636</v>
      </c>
      <c r="Y373" s="155"/>
    </row>
    <row r="374" spans="1:25" ht="13.5">
      <c r="A374">
        <v>3.67</v>
      </c>
      <c r="B374">
        <f t="shared" si="50"/>
        <v>-0.8636111153905661</v>
      </c>
      <c r="C374">
        <f t="shared" si="51"/>
        <v>-0.5041585478536115</v>
      </c>
      <c r="D374">
        <f t="shared" si="52"/>
        <v>-0.8636111153905661</v>
      </c>
      <c r="E374">
        <f>IF('軌道図'!$C$3="","",D374-$F$2)</f>
      </c>
      <c r="F374">
        <f>IF('軌道図'!$C$3="","",$B$2*$F$5*C374)</f>
      </c>
      <c r="H374">
        <f t="shared" si="53"/>
        <v>-0.8636111153905661</v>
      </c>
      <c r="I374">
        <f t="shared" si="54"/>
        <v>-0.5041585478536115</v>
      </c>
      <c r="J374">
        <f t="shared" si="55"/>
        <v>-0.33430386276768814</v>
      </c>
      <c r="K374">
        <f t="shared" si="56"/>
        <v>-0.41389162276768815</v>
      </c>
      <c r="L374">
        <f t="shared" si="57"/>
        <v>-0.19099040235184908</v>
      </c>
      <c r="M374">
        <f t="shared" si="58"/>
        <v>-0.4557976705058118</v>
      </c>
      <c r="N374">
        <f t="shared" si="59"/>
        <v>0.005665046272259</v>
      </c>
      <c r="Y374" s="155"/>
    </row>
    <row r="375" spans="1:25" ht="13.5">
      <c r="A375">
        <v>3.68</v>
      </c>
      <c r="B375">
        <f t="shared" si="50"/>
        <v>-0.8585264337421017</v>
      </c>
      <c r="C375">
        <f t="shared" si="51"/>
        <v>-0.5127693073557238</v>
      </c>
      <c r="D375">
        <f t="shared" si="52"/>
        <v>-0.8585264337421017</v>
      </c>
      <c r="E375">
        <f>IF('軌道図'!$C$3="","",D375-$F$2)</f>
      </c>
      <c r="F375">
        <f>IF('軌道図'!$C$3="","",$B$2*$F$5*C375)</f>
      </c>
      <c r="H375">
        <f t="shared" si="53"/>
        <v>-0.8585264337421017</v>
      </c>
      <c r="I375">
        <f t="shared" si="54"/>
        <v>-0.5127693073557238</v>
      </c>
      <c r="J375">
        <f t="shared" si="55"/>
        <v>-0.3323355825015676</v>
      </c>
      <c r="K375">
        <f t="shared" si="56"/>
        <v>-0.4119233425015676</v>
      </c>
      <c r="L375">
        <f t="shared" si="57"/>
        <v>-0.1942524167099612</v>
      </c>
      <c r="M375">
        <f t="shared" si="58"/>
        <v>-0.4554243420468725</v>
      </c>
      <c r="N375">
        <f t="shared" si="59"/>
        <v>0.001873543833874558</v>
      </c>
      <c r="Y375" s="155"/>
    </row>
    <row r="376" spans="1:25" ht="13.5">
      <c r="A376">
        <v>3.69</v>
      </c>
      <c r="B376">
        <f t="shared" si="50"/>
        <v>-0.8533559001656995</v>
      </c>
      <c r="C376">
        <f t="shared" si="51"/>
        <v>-0.5213287903544065</v>
      </c>
      <c r="D376">
        <f t="shared" si="52"/>
        <v>-0.8533559001656995</v>
      </c>
      <c r="E376">
        <f>IF('軌道図'!$C$3="","",D376-$F$2)</f>
      </c>
      <c r="F376">
        <f>IF('軌道図'!$C$3="","",$B$2*$F$5*C376)</f>
      </c>
      <c r="H376">
        <f t="shared" si="53"/>
        <v>-0.8533559001656995</v>
      </c>
      <c r="I376">
        <f t="shared" si="54"/>
        <v>-0.5213287903544065</v>
      </c>
      <c r="J376">
        <f t="shared" si="55"/>
        <v>-0.3303340689541423</v>
      </c>
      <c r="K376">
        <f t="shared" si="56"/>
        <v>-0.4099218289541423</v>
      </c>
      <c r="L376">
        <f t="shared" si="57"/>
        <v>-0.19749500598827868</v>
      </c>
      <c r="M376">
        <f t="shared" si="58"/>
        <v>-0.45501265596021434</v>
      </c>
      <c r="N376">
        <f t="shared" si="59"/>
        <v>-0.0019147217685401563</v>
      </c>
      <c r="Y376" s="155"/>
    </row>
    <row r="377" spans="1:25" ht="13.5">
      <c r="A377">
        <v>3.7</v>
      </c>
      <c r="B377">
        <f t="shared" si="50"/>
        <v>-0.848100031710408</v>
      </c>
      <c r="C377">
        <f t="shared" si="51"/>
        <v>-0.5298361409084934</v>
      </c>
      <c r="D377">
        <f t="shared" si="52"/>
        <v>-0.848100031710408</v>
      </c>
      <c r="E377">
        <f>IF('軌道図'!$C$3="","",D377-$F$2)</f>
      </c>
      <c r="F377">
        <f>IF('軌道図'!$C$3="","",$B$2*$F$5*C377)</f>
      </c>
      <c r="H377">
        <f t="shared" si="53"/>
        <v>-0.848100031710408</v>
      </c>
      <c r="I377">
        <f t="shared" si="54"/>
        <v>-0.5298361409084934</v>
      </c>
      <c r="J377">
        <f t="shared" si="55"/>
        <v>-0.32829952227509895</v>
      </c>
      <c r="K377">
        <f t="shared" si="56"/>
        <v>-0.40788728227509896</v>
      </c>
      <c r="L377">
        <f t="shared" si="57"/>
        <v>-0.2007178459305761</v>
      </c>
      <c r="M377">
        <f t="shared" si="58"/>
        <v>-0.454562653414103</v>
      </c>
      <c r="N377">
        <f t="shared" si="59"/>
        <v>-0.00569937171158208</v>
      </c>
      <c r="Y377" s="155"/>
    </row>
    <row r="378" spans="1:25" ht="13.5">
      <c r="A378">
        <v>3.71</v>
      </c>
      <c r="B378">
        <f t="shared" si="50"/>
        <v>-0.8427593539586935</v>
      </c>
      <c r="C378">
        <f t="shared" si="51"/>
        <v>-0.5382905082900177</v>
      </c>
      <c r="D378">
        <f t="shared" si="52"/>
        <v>-0.8427593539586935</v>
      </c>
      <c r="E378">
        <f>IF('軌道図'!$C$3="","",D378-$F$2)</f>
      </c>
      <c r="F378">
        <f>IF('軌道図'!$C$3="","",$B$2*$F$5*C378)</f>
      </c>
      <c r="H378">
        <f t="shared" si="53"/>
        <v>-0.8427593539586935</v>
      </c>
      <c r="I378">
        <f t="shared" si="54"/>
        <v>-0.5382905082900177</v>
      </c>
      <c r="J378">
        <f t="shared" si="55"/>
        <v>-0.32623214591741023</v>
      </c>
      <c r="K378">
        <f t="shared" si="56"/>
        <v>-0.40581990591741024</v>
      </c>
      <c r="L378">
        <f t="shared" si="57"/>
        <v>-0.2039206142555446</v>
      </c>
      <c r="M378">
        <f t="shared" si="58"/>
        <v>-0.4540743794084182</v>
      </c>
      <c r="N378">
        <f t="shared" si="59"/>
        <v>-0.009480027533410401</v>
      </c>
      <c r="Y378" s="155"/>
    </row>
    <row r="379" spans="1:25" ht="13.5">
      <c r="A379">
        <v>3.72</v>
      </c>
      <c r="B379">
        <f t="shared" si="50"/>
        <v>-0.83733440097388</v>
      </c>
      <c r="C379">
        <f t="shared" si="51"/>
        <v>-0.5466910470692872</v>
      </c>
      <c r="D379">
        <f t="shared" si="52"/>
        <v>-0.83733440097388</v>
      </c>
      <c r="E379">
        <f>IF('軌道図'!$C$3="","",D379-$F$2)</f>
      </c>
      <c r="F379">
        <f>IF('軌道図'!$C$3="","",$B$2*$F$5*C379)</f>
      </c>
      <c r="H379">
        <f t="shared" si="53"/>
        <v>-0.83733440097388</v>
      </c>
      <c r="I379">
        <f t="shared" si="54"/>
        <v>-0.5466910470692872</v>
      </c>
      <c r="J379">
        <f t="shared" si="55"/>
        <v>-0.32413214661698897</v>
      </c>
      <c r="K379">
        <f t="shared" si="56"/>
        <v>-0.403719906616989</v>
      </c>
      <c r="L379">
        <f t="shared" si="57"/>
        <v>-0.20710299068902097</v>
      </c>
      <c r="M379">
        <f t="shared" si="58"/>
        <v>-0.45354788277015345</v>
      </c>
      <c r="N379">
        <f t="shared" si="59"/>
        <v>-0.01325631117159376</v>
      </c>
      <c r="Y379" s="155"/>
    </row>
    <row r="380" spans="1:25" ht="13.5">
      <c r="A380">
        <v>3.73</v>
      </c>
      <c r="B380">
        <f t="shared" si="50"/>
        <v>-0.8318257152467456</v>
      </c>
      <c r="C380">
        <f t="shared" si="51"/>
        <v>-0.5550369171994238</v>
      </c>
      <c r="D380">
        <f t="shared" si="52"/>
        <v>-0.8318257152467456</v>
      </c>
      <c r="E380">
        <f>IF('軌道図'!$C$3="","",D380-$F$2)</f>
      </c>
      <c r="F380">
        <f>IF('軌道図'!$C$3="","",$B$2*$F$5*C380)</f>
      </c>
      <c r="H380">
        <f t="shared" si="53"/>
        <v>-0.8318257152467456</v>
      </c>
      <c r="I380">
        <f t="shared" si="54"/>
        <v>-0.5550369171994238</v>
      </c>
      <c r="J380">
        <f t="shared" si="55"/>
        <v>-0.32199973437201523</v>
      </c>
      <c r="K380">
        <f t="shared" si="56"/>
        <v>-0.40158749437201524</v>
      </c>
      <c r="L380">
        <f t="shared" si="57"/>
        <v>-0.21026465699601357</v>
      </c>
      <c r="M380">
        <f t="shared" si="58"/>
        <v>-0.45298321614853393</v>
      </c>
      <c r="N380">
        <f t="shared" si="59"/>
        <v>-0.01702784500091506</v>
      </c>
      <c r="Y380" s="155"/>
    </row>
    <row r="381" spans="1:25" ht="13.5">
      <c r="A381">
        <v>3.74</v>
      </c>
      <c r="B381">
        <f t="shared" si="50"/>
        <v>-0.8262338476412722</v>
      </c>
      <c r="C381">
        <f t="shared" si="51"/>
        <v>-0.56332728410037</v>
      </c>
      <c r="D381">
        <f t="shared" si="52"/>
        <v>-0.8262338476412722</v>
      </c>
      <c r="E381">
        <f>IF('軌道図'!$C$3="","",D381-$F$2)</f>
      </c>
      <c r="F381">
        <f>IF('軌道図'!$C$3="","",$B$2*$F$5*C381)</f>
      </c>
      <c r="H381">
        <f t="shared" si="53"/>
        <v>-0.8262338476412722</v>
      </c>
      <c r="I381">
        <f t="shared" si="54"/>
        <v>-0.56332728410037</v>
      </c>
      <c r="J381">
        <f t="shared" si="55"/>
        <v>-0.31983512242193646</v>
      </c>
      <c r="K381">
        <f t="shared" si="56"/>
        <v>-0.39942288242193646</v>
      </c>
      <c r="L381">
        <f t="shared" si="57"/>
        <v>-0.2134052970125266</v>
      </c>
      <c r="M381">
        <f t="shared" si="58"/>
        <v>-0.4523804360097512</v>
      </c>
      <c r="N381">
        <f t="shared" si="59"/>
        <v>-0.020794251871134484</v>
      </c>
      <c r="Y381" s="155"/>
    </row>
    <row r="382" spans="1:25" ht="13.5">
      <c r="A382">
        <v>3.75</v>
      </c>
      <c r="B382">
        <f t="shared" si="50"/>
        <v>-0.8205593573395608</v>
      </c>
      <c r="C382">
        <f t="shared" si="51"/>
        <v>-0.5715613187423437</v>
      </c>
      <c r="D382">
        <f t="shared" si="52"/>
        <v>-0.8205593573395608</v>
      </c>
      <c r="E382">
        <f>IF('軌道図'!$C$3="","",D382-$F$2)</f>
      </c>
      <c r="F382">
        <f>IF('軌道図'!$C$3="","",$B$2*$F$5*C382)</f>
      </c>
      <c r="H382">
        <f t="shared" si="53"/>
        <v>-0.8205593573395608</v>
      </c>
      <c r="I382">
        <f t="shared" si="54"/>
        <v>-0.5715613187423437</v>
      </c>
      <c r="J382">
        <f t="shared" si="55"/>
        <v>-0.317638527226144</v>
      </c>
      <c r="K382">
        <f t="shared" si="56"/>
        <v>-0.397226287226144</v>
      </c>
      <c r="L382">
        <f t="shared" si="57"/>
        <v>-0.21652459667717547</v>
      </c>
      <c r="M382">
        <f t="shared" si="58"/>
        <v>-0.4517396026313169</v>
      </c>
      <c r="N382">
        <f t="shared" si="59"/>
        <v>-0.02455515514470341</v>
      </c>
      <c r="Y382" s="155"/>
    </row>
    <row r="383" spans="1:25" ht="13.5">
      <c r="A383">
        <v>3.76</v>
      </c>
      <c r="B383">
        <f t="shared" si="50"/>
        <v>-0.8148028117859125</v>
      </c>
      <c r="C383">
        <f t="shared" si="51"/>
        <v>-0.5797381977287428</v>
      </c>
      <c r="D383">
        <f t="shared" si="52"/>
        <v>-0.8148028117859125</v>
      </c>
      <c r="E383">
        <f>IF('軌道図'!$C$3="","",D383-$F$2)</f>
      </c>
      <c r="F383">
        <f>IF('軌道図'!$C$3="","",$B$2*$F$5*C383)</f>
      </c>
      <c r="H383">
        <f t="shared" si="53"/>
        <v>-0.8148028117859125</v>
      </c>
      <c r="I383">
        <f t="shared" si="54"/>
        <v>-0.5797381977287428</v>
      </c>
      <c r="J383">
        <f t="shared" si="55"/>
        <v>-0.3154101684423267</v>
      </c>
      <c r="K383">
        <f t="shared" si="56"/>
        <v>-0.39499792844232673</v>
      </c>
      <c r="L383">
        <f t="shared" si="57"/>
        <v>-0.2196222440625932</v>
      </c>
      <c r="M383">
        <f t="shared" si="58"/>
        <v>-0.45106078009603473</v>
      </c>
      <c r="N383">
        <f t="shared" si="59"/>
        <v>-0.02831017873442876</v>
      </c>
      <c r="Y383" s="155"/>
    </row>
    <row r="384" spans="1:25" ht="13.5">
      <c r="A384">
        <v>3.77</v>
      </c>
      <c r="B384">
        <f t="shared" si="50"/>
        <v>-0.8089647866300855</v>
      </c>
      <c r="C384">
        <f t="shared" si="51"/>
        <v>-0.5878571033784827</v>
      </c>
      <c r="D384">
        <f t="shared" si="52"/>
        <v>-0.8089647866300855</v>
      </c>
      <c r="E384">
        <f>IF('軌道図'!$C$3="","",D384-$F$2)</f>
      </c>
      <c r="F384">
        <f>IF('軌道図'!$C$3="","",$B$2*$F$5*C384)</f>
      </c>
      <c r="H384">
        <f t="shared" si="53"/>
        <v>-0.8089647866300855</v>
      </c>
      <c r="I384">
        <f t="shared" si="54"/>
        <v>-0.5878571033784827</v>
      </c>
      <c r="J384">
        <f t="shared" si="55"/>
        <v>-0.3131502689045061</v>
      </c>
      <c r="K384">
        <f t="shared" si="56"/>
        <v>-0.3927380289045061</v>
      </c>
      <c r="L384">
        <f t="shared" si="57"/>
        <v>-0.22269792940662267</v>
      </c>
      <c r="M384">
        <f t="shared" si="58"/>
        <v>-0.4503440362855926</v>
      </c>
      <c r="N384">
        <f t="shared" si="59"/>
        <v>-0.03205894714108082</v>
      </c>
      <c r="Y384" s="155"/>
    </row>
    <row r="385" spans="1:25" ht="13.5">
      <c r="A385">
        <v>3.78</v>
      </c>
      <c r="B385">
        <f t="shared" si="50"/>
        <v>-0.8030458656697309</v>
      </c>
      <c r="C385">
        <f t="shared" si="51"/>
        <v>-0.5959172238077639</v>
      </c>
      <c r="D385">
        <f t="shared" si="52"/>
        <v>-0.8030458656697309</v>
      </c>
      <c r="E385">
        <f>IF('軌道図'!$C$3="","",D385-$F$2)</f>
      </c>
      <c r="F385">
        <f>IF('軌道図'!$C$3="","",$B$2*$F$5*C385)</f>
      </c>
      <c r="H385">
        <f t="shared" si="53"/>
        <v>-0.8030458656697309</v>
      </c>
      <c r="I385">
        <f t="shared" si="54"/>
        <v>-0.5959172238077639</v>
      </c>
      <c r="J385">
        <f t="shared" si="55"/>
        <v>-0.31085905460075286</v>
      </c>
      <c r="K385">
        <f t="shared" si="56"/>
        <v>-0.39044681460075287</v>
      </c>
      <c r="L385">
        <f t="shared" si="57"/>
        <v>-0.22575134514329237</v>
      </c>
      <c r="M385">
        <f t="shared" si="58"/>
        <v>-0.44958944287377434</v>
      </c>
      <c r="N385">
        <f t="shared" si="59"/>
        <v>-0.035801085490942575</v>
      </c>
      <c r="Y385" s="155"/>
    </row>
    <row r="386" spans="1:25" ht="13.5">
      <c r="A386">
        <v>3.79</v>
      </c>
      <c r="B386">
        <f t="shared" si="50"/>
        <v>-0.7970466407920117</v>
      </c>
      <c r="C386">
        <f t="shared" si="51"/>
        <v>-0.6039177530112606</v>
      </c>
      <c r="D386">
        <f t="shared" si="52"/>
        <v>-0.7970466407920117</v>
      </c>
      <c r="E386">
        <f>IF('軌道図'!$C$3="","",D386-$F$2)</f>
      </c>
      <c r="F386">
        <f>IF('軌道図'!$C$3="","",$B$2*$F$5*C386)</f>
      </c>
      <c r="H386">
        <f t="shared" si="53"/>
        <v>-0.7970466407920117</v>
      </c>
      <c r="I386">
        <f t="shared" si="54"/>
        <v>-0.6039177530112606</v>
      </c>
      <c r="J386">
        <f t="shared" si="55"/>
        <v>-0.3085367546505877</v>
      </c>
      <c r="K386">
        <f t="shared" si="56"/>
        <v>-0.3881245146505877</v>
      </c>
      <c r="L386">
        <f t="shared" si="57"/>
        <v>-0.22878218593357336</v>
      </c>
      <c r="M386">
        <f t="shared" si="58"/>
        <v>-0.44879707531929214</v>
      </c>
      <c r="N386">
        <f t="shared" si="59"/>
        <v>-0.03953621957329784</v>
      </c>
      <c r="Y386" s="155"/>
    </row>
    <row r="387" spans="1:25" ht="13.5">
      <c r="A387">
        <v>3.8</v>
      </c>
      <c r="B387">
        <f t="shared" si="50"/>
        <v>-0.7909677119144168</v>
      </c>
      <c r="C387">
        <f t="shared" si="51"/>
        <v>-0.6118578909427189</v>
      </c>
      <c r="D387">
        <f t="shared" si="52"/>
        <v>-0.7909677119144168</v>
      </c>
      <c r="E387">
        <f>IF('軌道図'!$C$3="","",D387-$F$2)</f>
      </c>
      <c r="F387">
        <f>IF('軌道図'!$C$3="","",$B$2*$F$5*C387)</f>
      </c>
      <c r="H387">
        <f t="shared" si="53"/>
        <v>-0.7909677119144168</v>
      </c>
      <c r="I387">
        <f t="shared" si="54"/>
        <v>-0.6118578909427189</v>
      </c>
      <c r="J387">
        <f t="shared" si="55"/>
        <v>-0.3061836012820708</v>
      </c>
      <c r="K387">
        <f t="shared" si="56"/>
        <v>-0.3857713612820708</v>
      </c>
      <c r="L387">
        <f t="shared" si="57"/>
        <v>-0.23179014869591202</v>
      </c>
      <c r="M387">
        <f t="shared" si="58"/>
        <v>-0.4479670128582413</v>
      </c>
      <c r="N387">
        <f t="shared" si="59"/>
        <v>-0.04326397587785061</v>
      </c>
      <c r="Y387" s="155"/>
    </row>
    <row r="388" spans="1:25" ht="13.5">
      <c r="A388">
        <v>3.81</v>
      </c>
      <c r="B388">
        <f t="shared" si="50"/>
        <v>-0.7848096869247678</v>
      </c>
      <c r="C388">
        <f t="shared" si="51"/>
        <v>-0.6197368435949633</v>
      </c>
      <c r="D388">
        <f t="shared" si="52"/>
        <v>-0.7848096869247678</v>
      </c>
      <c r="E388">
        <f>IF('軌道図'!$C$3="","",D388-$F$2)</f>
      </c>
      <c r="F388">
        <f>IF('軌道図'!$C$3="","",$B$2*$F$5*C388)</f>
      </c>
      <c r="H388">
        <f t="shared" si="53"/>
        <v>-0.7848096869247678</v>
      </c>
      <c r="I388">
        <f t="shared" si="54"/>
        <v>-0.6197368435949633</v>
      </c>
      <c r="J388">
        <f t="shared" si="55"/>
        <v>-0.3037998298085776</v>
      </c>
      <c r="K388">
        <f t="shared" si="56"/>
        <v>-0.3833875898085776</v>
      </c>
      <c r="L388">
        <f t="shared" si="57"/>
        <v>-0.2347749326365391</v>
      </c>
      <c r="M388">
        <f t="shared" si="58"/>
        <v>-0.4470993384961761</v>
      </c>
      <c r="N388">
        <f t="shared" si="59"/>
        <v>-0.046983981632077315</v>
      </c>
      <c r="Y388" s="155"/>
    </row>
    <row r="389" spans="1:25" ht="13.5">
      <c r="A389">
        <v>3.82</v>
      </c>
      <c r="B389">
        <f t="shared" si="50"/>
        <v>-0.7785731816204325</v>
      </c>
      <c r="C389">
        <f t="shared" si="51"/>
        <v>-0.6275538230792933</v>
      </c>
      <c r="D389">
        <f t="shared" si="52"/>
        <v>-0.7785731816204325</v>
      </c>
      <c r="E389">
        <f>IF('軌道図'!$C$3="","",D389-$F$2)</f>
      </c>
      <c r="F389">
        <f>IF('軌道図'!$C$3="","",$B$2*$F$5*C389)</f>
      </c>
      <c r="H389">
        <f t="shared" si="53"/>
        <v>-0.7785731816204325</v>
      </c>
      <c r="I389">
        <f t="shared" si="54"/>
        <v>-0.6275538230792933</v>
      </c>
      <c r="J389">
        <f t="shared" si="55"/>
        <v>-0.30138567860526944</v>
      </c>
      <c r="K389">
        <f t="shared" si="56"/>
        <v>-0.38097343860526944</v>
      </c>
      <c r="L389">
        <f t="shared" si="57"/>
        <v>-0.23773623927954743</v>
      </c>
      <c r="M389">
        <f t="shared" si="58"/>
        <v>-0.44619413899980975</v>
      </c>
      <c r="N389">
        <f t="shared" si="59"/>
        <v>-0.050695864838502025</v>
      </c>
      <c r="Y389" s="155"/>
    </row>
    <row r="390" spans="1:25" ht="13.5">
      <c r="A390">
        <v>3.83</v>
      </c>
      <c r="B390">
        <f t="shared" si="50"/>
        <v>-0.7722588196467437</v>
      </c>
      <c r="C390">
        <f t="shared" si="51"/>
        <v>-0.6353080477042756</v>
      </c>
      <c r="D390">
        <f t="shared" si="52"/>
        <v>-0.7722588196467437</v>
      </c>
      <c r="E390">
        <f>IF('軌道図'!$C$3="","",D390-$F$2)</f>
      </c>
      <c r="F390">
        <f>IF('軌道図'!$C$3="","",$B$2*$F$5*C390)</f>
      </c>
      <c r="H390">
        <f t="shared" si="53"/>
        <v>-0.7722588196467437</v>
      </c>
      <c r="I390">
        <f t="shared" si="54"/>
        <v>-0.6353080477042756</v>
      </c>
      <c r="J390">
        <f t="shared" si="55"/>
        <v>-0.29894138908525447</v>
      </c>
      <c r="K390">
        <f t="shared" si="56"/>
        <v>-0.3785291490852545</v>
      </c>
      <c r="L390">
        <f t="shared" si="57"/>
        <v>-0.24067377249674088</v>
      </c>
      <c r="M390">
        <f t="shared" si="58"/>
        <v>-0.44525150488833753</v>
      </c>
      <c r="N390">
        <f t="shared" si="59"/>
        <v>-0.05439925431189782</v>
      </c>
      <c r="Y390" s="155"/>
    </row>
    <row r="391" spans="1:25" ht="13.5">
      <c r="A391">
        <v>3.84</v>
      </c>
      <c r="B391">
        <f t="shared" si="50"/>
        <v>-0.7658672324346374</v>
      </c>
      <c r="C391">
        <f t="shared" si="51"/>
        <v>-0.6429987420539088</v>
      </c>
      <c r="D391">
        <f t="shared" si="52"/>
        <v>-0.7658672324346374</v>
      </c>
      <c r="E391">
        <f>IF('軌道図'!$C$3="","",D391-$F$2)</f>
      </c>
      <c r="F391">
        <f>IF('軌道図'!$C$3="","",$B$2*$F$5*C391)</f>
      </c>
      <c r="H391">
        <f t="shared" si="53"/>
        <v>-0.7658672324346374</v>
      </c>
      <c r="I391">
        <f t="shared" si="54"/>
        <v>-0.6429987420539088</v>
      </c>
      <c r="J391">
        <f t="shared" si="55"/>
        <v>-0.29646720567544815</v>
      </c>
      <c r="K391">
        <f t="shared" si="56"/>
        <v>-0.37605496567544816</v>
      </c>
      <c r="L391">
        <f t="shared" si="57"/>
        <v>-0.24358723853724534</v>
      </c>
      <c r="M391">
        <f t="shared" si="58"/>
        <v>-0.44427153042438516</v>
      </c>
      <c r="N391">
        <f t="shared" si="59"/>
        <v>-0.05809377971640309</v>
      </c>
      <c r="Y391" s="155"/>
    </row>
    <row r="392" spans="1:25" ht="13.5">
      <c r="A392">
        <v>3.85</v>
      </c>
      <c r="B392">
        <f aca="true" t="shared" si="60" ref="B392:B455">COS(A392)</f>
        <v>-0.7593990591375078</v>
      </c>
      <c r="C392">
        <f aca="true" t="shared" si="61" ref="C392:C455">SIN(A392)</f>
        <v>-0.6506251370651673</v>
      </c>
      <c r="D392">
        <f aca="true" t="shared" si="62" ref="D392:D455">$B$2*B392</f>
        <v>-0.7593990591375078</v>
      </c>
      <c r="E392">
        <f>IF('軌道図'!$C$3="","",D392-$F$2)</f>
      </c>
      <c r="F392">
        <f>IF('軌道図'!$C$3="","",$B$2*$F$5*C392)</f>
      </c>
      <c r="H392">
        <f aca="true" t="shared" si="63" ref="H392:H455">COS(A392)</f>
        <v>-0.7593990591375078</v>
      </c>
      <c r="I392">
        <f aca="true" t="shared" si="64" ref="I392:I455">SIN(A392)</f>
        <v>-0.6506251370651673</v>
      </c>
      <c r="J392">
        <f aca="true" t="shared" si="65" ref="J392:J455">$I$2*H392</f>
        <v>-0.2939633757921293</v>
      </c>
      <c r="K392">
        <f aca="true" t="shared" si="66" ref="K392:K455">J392-$I$2*$L$2</f>
        <v>-0.3735511357921293</v>
      </c>
      <c r="L392">
        <f aca="true" t="shared" si="67" ref="L392:L455">$I$2*$L$5*I392</f>
        <v>-0.24647634605688482</v>
      </c>
      <c r="M392">
        <f aca="true" t="shared" si="68" ref="M392:M455">K392*$U$5-L392*$U$4</f>
        <v>-0.4432543136045821</v>
      </c>
      <c r="N392">
        <f aca="true" t="shared" si="69" ref="N392:N455">K392*$U$4+L392*$U$5</f>
        <v>-0.06177907160255644</v>
      </c>
      <c r="Y392" s="155"/>
    </row>
    <row r="393" spans="1:25" ht="13.5">
      <c r="A393">
        <v>3.86</v>
      </c>
      <c r="B393">
        <f t="shared" si="60"/>
        <v>-0.7528549465672953</v>
      </c>
      <c r="C393">
        <f t="shared" si="61"/>
        <v>-0.6581864701049049</v>
      </c>
      <c r="D393">
        <f t="shared" si="62"/>
        <v>-0.7528549465672953</v>
      </c>
      <c r="E393">
        <f>IF('軌道図'!$C$3="","",D393-$F$2)</f>
      </c>
      <c r="F393">
        <f>IF('軌道図'!$C$3="","",$B$2*$F$5*C393)</f>
      </c>
      <c r="H393">
        <f t="shared" si="63"/>
        <v>-0.7528549465672953</v>
      </c>
      <c r="I393">
        <f t="shared" si="64"/>
        <v>-0.6581864701049049</v>
      </c>
      <c r="J393">
        <f t="shared" si="65"/>
        <v>-0.2914301498162</v>
      </c>
      <c r="K393">
        <f t="shared" si="66"/>
        <v>-0.37101790981620003</v>
      </c>
      <c r="L393">
        <f t="shared" si="67"/>
        <v>-0.24934080614731483</v>
      </c>
      <c r="M393">
        <f t="shared" si="68"/>
        <v>-0.4421999561497631</v>
      </c>
      <c r="N393">
        <f t="shared" si="69"/>
        <v>-0.06545476144424012</v>
      </c>
      <c r="Y393" s="155"/>
    </row>
    <row r="394" spans="1:25" ht="13.5">
      <c r="A394">
        <v>3.87</v>
      </c>
      <c r="B394">
        <f t="shared" si="60"/>
        <v>-0.7462355491298028</v>
      </c>
      <c r="C394">
        <f t="shared" si="61"/>
        <v>-0.6656819850461192</v>
      </c>
      <c r="D394">
        <f t="shared" si="62"/>
        <v>-0.7462355491298028</v>
      </c>
      <c r="E394">
        <f>IF('軌道図'!$C$3="","",D394-$F$2)</f>
      </c>
      <c r="F394">
        <f>IF('軌道図'!$C$3="","",$B$2*$F$5*C394)</f>
      </c>
      <c r="H394">
        <f t="shared" si="63"/>
        <v>-0.7462355491298028</v>
      </c>
      <c r="I394">
        <f t="shared" si="64"/>
        <v>-0.6656819850461192</v>
      </c>
      <c r="J394">
        <f t="shared" si="65"/>
        <v>-0.2888677810681467</v>
      </c>
      <c r="K394">
        <f t="shared" si="66"/>
        <v>-0.3684555410681467</v>
      </c>
      <c r="L394">
        <f t="shared" si="67"/>
        <v>-0.2521803323649135</v>
      </c>
      <c r="M394">
        <f t="shared" si="68"/>
        <v>-0.4411085634947946</v>
      </c>
      <c r="N394">
        <f t="shared" si="69"/>
        <v>-0.0691204816755332</v>
      </c>
      <c r="Y394" s="155"/>
    </row>
    <row r="395" spans="1:25" ht="13.5">
      <c r="A395">
        <v>3.88</v>
      </c>
      <c r="B395">
        <f t="shared" si="60"/>
        <v>-0.7395415287592585</v>
      </c>
      <c r="C395">
        <f t="shared" si="61"/>
        <v>-0.6731109323435617</v>
      </c>
      <c r="D395">
        <f t="shared" si="62"/>
        <v>-0.7395415287592585</v>
      </c>
      <c r="E395">
        <f>IF('軌道図'!$C$3="","",D395-$F$2)</f>
      </c>
      <c r="F395">
        <f>IF('軌道図'!$C$3="","",$B$2*$F$5*C395)</f>
      </c>
      <c r="H395">
        <f t="shared" si="63"/>
        <v>-0.7395415287592585</v>
      </c>
      <c r="I395">
        <f t="shared" si="64"/>
        <v>-0.6731109323435617</v>
      </c>
      <c r="J395">
        <f t="shared" si="65"/>
        <v>-0.28627652578270896</v>
      </c>
      <c r="K395">
        <f t="shared" si="66"/>
        <v>-0.36586428578270896</v>
      </c>
      <c r="L395">
        <f t="shared" si="67"/>
        <v>-0.25499464075942513</v>
      </c>
      <c r="M395">
        <f t="shared" si="68"/>
        <v>-0.43998024477803277</v>
      </c>
      <c r="N395">
        <f t="shared" si="69"/>
        <v>-0.07277586572746711</v>
      </c>
      <c r="Y395" s="155"/>
    </row>
    <row r="396" spans="1:25" ht="13.5">
      <c r="A396">
        <v>3.89</v>
      </c>
      <c r="B396">
        <f t="shared" si="60"/>
        <v>-0.7327735548521205</v>
      </c>
      <c r="C396">
        <f t="shared" si="61"/>
        <v>-0.680472569108694</v>
      </c>
      <c r="D396">
        <f t="shared" si="62"/>
        <v>-0.7327735548521205</v>
      </c>
      <c r="E396">
        <f>IF('軌道図'!$C$3="","",D396-$F$2)</f>
      </c>
      <c r="F396">
        <f>IF('軌道図'!$C$3="","",$B$2*$F$5*C396)</f>
      </c>
      <c r="H396">
        <f t="shared" si="63"/>
        <v>-0.7327735548521205</v>
      </c>
      <c r="I396">
        <f t="shared" si="64"/>
        <v>-0.680472569108694</v>
      </c>
      <c r="J396">
        <f t="shared" si="65"/>
        <v>-0.28365664308325583</v>
      </c>
      <c r="K396">
        <f t="shared" si="66"/>
        <v>-0.36324440308325584</v>
      </c>
      <c r="L396">
        <f t="shared" si="67"/>
        <v>-0.2577834499023558</v>
      </c>
      <c r="M396">
        <f t="shared" si="68"/>
        <v>-0.43881511283040914</v>
      </c>
      <c r="N396">
        <f t="shared" si="69"/>
        <v>-0.0764205480646831</v>
      </c>
      <c r="Y396" s="155"/>
    </row>
    <row r="397" spans="1:25" ht="13.5">
      <c r="A397">
        <v>3.9</v>
      </c>
      <c r="B397">
        <f t="shared" si="60"/>
        <v>-0.7259323042001402</v>
      </c>
      <c r="C397">
        <f t="shared" si="61"/>
        <v>-0.6877661591839738</v>
      </c>
      <c r="D397">
        <f t="shared" si="62"/>
        <v>-0.7259323042001402</v>
      </c>
      <c r="E397">
        <f>IF('軌道図'!$C$3="","",D397-$F$2)</f>
      </c>
      <c r="F397">
        <f>IF('軌道図'!$C$3="","",$B$2*$F$5*C397)</f>
      </c>
      <c r="H397">
        <f t="shared" si="63"/>
        <v>-0.7259323042001402</v>
      </c>
      <c r="I397">
        <f t="shared" si="64"/>
        <v>-0.6877661591839738</v>
      </c>
      <c r="J397">
        <f t="shared" si="65"/>
        <v>-0.28100839495587426</v>
      </c>
      <c r="K397">
        <f t="shared" si="66"/>
        <v>-0.36059615495587427</v>
      </c>
      <c r="L397">
        <f t="shared" si="67"/>
        <v>-0.26054648091511495</v>
      </c>
      <c r="M397">
        <f t="shared" si="68"/>
        <v>-0.43761328416414735</v>
      </c>
      <c r="N397">
        <f t="shared" si="69"/>
        <v>-0.0800541642219843</v>
      </c>
      <c r="Y397" s="155"/>
    </row>
    <row r="398" spans="1:25" ht="13.5">
      <c r="A398">
        <v>3.91</v>
      </c>
      <c r="B398">
        <f t="shared" si="60"/>
        <v>-0.7190184609226812</v>
      </c>
      <c r="C398">
        <f t="shared" si="61"/>
        <v>-0.694990973216472</v>
      </c>
      <c r="D398">
        <f t="shared" si="62"/>
        <v>-0.7190184609226812</v>
      </c>
      <c r="E398">
        <f>IF('軌道図'!$C$3="","",D398-$F$2)</f>
      </c>
      <c r="F398">
        <f>IF('軌道図'!$C$3="","",$B$2*$F$5*C398)</f>
      </c>
      <c r="H398">
        <f t="shared" si="63"/>
        <v>-0.7190184609226812</v>
      </c>
      <c r="I398">
        <f t="shared" si="64"/>
        <v>-0.694990973216472</v>
      </c>
      <c r="J398">
        <f t="shared" si="65"/>
        <v>-0.27833204622316987</v>
      </c>
      <c r="K398">
        <f t="shared" si="66"/>
        <v>-0.3579198062231699</v>
      </c>
      <c r="L398">
        <f t="shared" si="67"/>
        <v>-0.263283457496904</v>
      </c>
      <c r="M398">
        <f t="shared" si="68"/>
        <v>-0.4363748789611126</v>
      </c>
      <c r="N398">
        <f t="shared" si="69"/>
        <v>-0.08367635084078329</v>
      </c>
      <c r="Y398" s="155"/>
    </row>
    <row r="399" spans="1:25" ht="13.5">
      <c r="A399">
        <v>3.92</v>
      </c>
      <c r="B399">
        <f t="shared" si="60"/>
        <v>-0.7120327163983101</v>
      </c>
      <c r="C399">
        <f t="shared" si="61"/>
        <v>-0.7021462887308054</v>
      </c>
      <c r="D399">
        <f t="shared" si="62"/>
        <v>-0.7120327163983101</v>
      </c>
      <c r="E399">
        <f>IF('軌道図'!$C$3="","",D399-$F$2)</f>
      </c>
      <c r="F399">
        <f>IF('軌道図'!$C$3="","",$B$2*$F$5*C399)</f>
      </c>
      <c r="H399">
        <f t="shared" si="63"/>
        <v>-0.7120327163983101</v>
      </c>
      <c r="I399">
        <f t="shared" si="64"/>
        <v>-0.7021462887308054</v>
      </c>
      <c r="J399">
        <f t="shared" si="65"/>
        <v>-0.27562786451778587</v>
      </c>
      <c r="K399">
        <f t="shared" si="66"/>
        <v>-0.3552156245177859</v>
      </c>
      <c r="L399">
        <f t="shared" si="67"/>
        <v>-0.2659941059523454</v>
      </c>
      <c r="M399">
        <f t="shared" si="68"/>
        <v>-0.4351000210607932</v>
      </c>
      <c r="N399">
        <f t="shared" si="69"/>
        <v>-0.08728674570543637</v>
      </c>
      <c r="Y399" s="155"/>
    </row>
    <row r="400" spans="1:25" ht="13.5">
      <c r="A400">
        <v>3.93</v>
      </c>
      <c r="B400">
        <f t="shared" si="60"/>
        <v>-0.7049757691956576</v>
      </c>
      <c r="C400">
        <f t="shared" si="61"/>
        <v>-0.7092313902013861</v>
      </c>
      <c r="D400">
        <f t="shared" si="62"/>
        <v>-0.7049757691956576</v>
      </c>
      <c r="E400">
        <f>IF('軌道図'!$C$3="","",D400-$F$2)</f>
      </c>
      <c r="F400">
        <f>IF('軌道図'!$C$3="","",$B$2*$F$5*C400)</f>
      </c>
      <c r="H400">
        <f t="shared" si="63"/>
        <v>-0.7049757691956576</v>
      </c>
      <c r="I400">
        <f t="shared" si="64"/>
        <v>-0.7092313902013861</v>
      </c>
      <c r="J400">
        <f t="shared" si="65"/>
        <v>-0.2728961202556391</v>
      </c>
      <c r="K400">
        <f t="shared" si="66"/>
        <v>-0.3524838802556391</v>
      </c>
      <c r="L400">
        <f t="shared" si="67"/>
        <v>-0.26867815521885274</v>
      </c>
      <c r="M400">
        <f t="shared" si="68"/>
        <v>-0.4337888379479167</v>
      </c>
      <c r="N400">
        <f t="shared" si="69"/>
        <v>-0.09088498777946616</v>
      </c>
      <c r="Y400" s="155"/>
    </row>
    <row r="401" spans="1:25" ht="13.5">
      <c r="A401">
        <v>3.94</v>
      </c>
      <c r="B401">
        <f t="shared" si="60"/>
        <v>-0.6978483250035638</v>
      </c>
      <c r="C401">
        <f t="shared" si="61"/>
        <v>-0.7162455691239705</v>
      </c>
      <c r="D401">
        <f t="shared" si="62"/>
        <v>-0.6978483250035638</v>
      </c>
      <c r="E401">
        <f>IF('軌道図'!$C$3="","",D401-$F$2)</f>
      </c>
      <c r="F401">
        <f>IF('軌道図'!$C$3="","",$B$2*$F$5*C401)</f>
      </c>
      <c r="H401">
        <f t="shared" si="63"/>
        <v>-0.6978483250035638</v>
      </c>
      <c r="I401">
        <f t="shared" si="64"/>
        <v>-0.7162455691239705</v>
      </c>
      <c r="J401">
        <f t="shared" si="65"/>
        <v>-0.27013708660887953</v>
      </c>
      <c r="K401">
        <f t="shared" si="66"/>
        <v>-0.34972484660887954</v>
      </c>
      <c r="L401">
        <f t="shared" si="67"/>
        <v>-0.27133533689373573</v>
      </c>
      <c r="M401">
        <f t="shared" si="68"/>
        <v>-0.4324414607397018</v>
      </c>
      <c r="N401">
        <f t="shared" si="69"/>
        <v>-0.09447071724166325</v>
      </c>
      <c r="Y401" s="155"/>
    </row>
    <row r="402" spans="1:25" ht="13.5">
      <c r="A402">
        <v>3.95</v>
      </c>
      <c r="B402">
        <f t="shared" si="60"/>
        <v>-0.6906510965605076</v>
      </c>
      <c r="C402">
        <f t="shared" si="61"/>
        <v>-0.7231881240865121</v>
      </c>
      <c r="D402">
        <f t="shared" si="62"/>
        <v>-0.6906510965605076</v>
      </c>
      <c r="E402">
        <f>IF('軌道図'!$C$3="","",D402-$F$2)</f>
      </c>
      <c r="F402">
        <f>IF('軌道図'!$C$3="","",$B$2*$F$5*C402)</f>
      </c>
      <c r="H402">
        <f t="shared" si="63"/>
        <v>-0.6906510965605076</v>
      </c>
      <c r="I402">
        <f t="shared" si="64"/>
        <v>-0.7231881240865121</v>
      </c>
      <c r="J402">
        <f t="shared" si="65"/>
        <v>-0.26735103947857247</v>
      </c>
      <c r="K402">
        <f t="shared" si="66"/>
        <v>-0.3469387994785725</v>
      </c>
      <c r="L402">
        <f t="shared" si="67"/>
        <v>-0.2739653852610415</v>
      </c>
      <c r="M402">
        <f t="shared" si="68"/>
        <v>-0.4310580241727466</v>
      </c>
      <c r="N402">
        <f t="shared" si="69"/>
        <v>-0.09804357552207002</v>
      </c>
      <c r="Y402" s="155"/>
    </row>
    <row r="403" spans="1:25" ht="13.5">
      <c r="A403">
        <v>3.96</v>
      </c>
      <c r="B403">
        <f t="shared" si="60"/>
        <v>-0.6833848035833362</v>
      </c>
      <c r="C403">
        <f t="shared" si="61"/>
        <v>-0.7300583608392995</v>
      </c>
      <c r="D403">
        <f t="shared" si="62"/>
        <v>-0.6833848035833362</v>
      </c>
      <c r="E403">
        <f>IF('軌道図'!$C$3="","",D403-$F$2)</f>
      </c>
      <c r="F403">
        <f>IF('軌道図'!$C$3="","",$B$2*$F$5*C403)</f>
      </c>
      <c r="H403">
        <f t="shared" si="63"/>
        <v>-0.6833848035833362</v>
      </c>
      <c r="I403">
        <f t="shared" si="64"/>
        <v>-0.7300583608392995</v>
      </c>
      <c r="J403">
        <f t="shared" si="65"/>
        <v>-0.26453825746710946</v>
      </c>
      <c r="K403">
        <f t="shared" si="66"/>
        <v>-0.34412601746710947</v>
      </c>
      <c r="L403">
        <f t="shared" si="67"/>
        <v>-0.27656803731812485</v>
      </c>
      <c r="M403">
        <f t="shared" si="68"/>
        <v>-0.42963866658955485</v>
      </c>
      <c r="N403">
        <f t="shared" si="69"/>
        <v>-0.10160320533783543</v>
      </c>
      <c r="Y403" s="155"/>
    </row>
    <row r="404" spans="1:25" ht="13.5">
      <c r="A404">
        <v>3.97</v>
      </c>
      <c r="B404">
        <f t="shared" si="60"/>
        <v>-0.6760501726952918</v>
      </c>
      <c r="C404">
        <f t="shared" si="61"/>
        <v>-0.7368555923643834</v>
      </c>
      <c r="D404">
        <f t="shared" si="62"/>
        <v>-0.6760501726952918</v>
      </c>
      <c r="E404">
        <f>IF('軌道図'!$C$3="","",D404-$F$2)</f>
      </c>
      <c r="F404">
        <f>IF('軌道図'!$C$3="","",$B$2*$F$5*C404)</f>
      </c>
      <c r="H404">
        <f t="shared" si="63"/>
        <v>-0.6760501726952918</v>
      </c>
      <c r="I404">
        <f t="shared" si="64"/>
        <v>-0.7368555923643834</v>
      </c>
      <c r="J404">
        <f t="shared" si="65"/>
        <v>-0.26169902185034744</v>
      </c>
      <c r="K404">
        <f t="shared" si="66"/>
        <v>-0.34128678185034744</v>
      </c>
      <c r="L404">
        <f t="shared" si="67"/>
        <v>-0.2791430328019491</v>
      </c>
      <c r="M404">
        <f t="shared" si="68"/>
        <v>-0.428183529924702</v>
      </c>
      <c r="N404">
        <f t="shared" si="69"/>
        <v>-0.10514925072894454</v>
      </c>
      <c r="Y404" s="155"/>
    </row>
    <row r="405" spans="1:25" ht="13.5">
      <c r="A405">
        <v>3.98</v>
      </c>
      <c r="B405">
        <f t="shared" si="60"/>
        <v>-0.6686479373533513</v>
      </c>
      <c r="C405">
        <f t="shared" si="61"/>
        <v>-0.7435791389442746</v>
      </c>
      <c r="D405">
        <f t="shared" si="62"/>
        <v>-0.6686479373533513</v>
      </c>
      <c r="E405">
        <f>IF('軌道図'!$C$3="","",D405-$F$2)</f>
      </c>
      <c r="F405">
        <f>IF('軌道図'!$C$3="","",$B$2*$F$5*C405)</f>
      </c>
      <c r="H405">
        <f t="shared" si="63"/>
        <v>-0.6686479373533513</v>
      </c>
      <c r="I405">
        <f t="shared" si="64"/>
        <v>-0.7435791389442746</v>
      </c>
      <c r="J405">
        <f t="shared" si="65"/>
        <v>-0.2588336165494823</v>
      </c>
      <c r="K405">
        <f t="shared" si="66"/>
        <v>-0.3384213765494823</v>
      </c>
      <c r="L405">
        <f t="shared" si="67"/>
        <v>-0.28169011421511136</v>
      </c>
      <c r="M405">
        <f t="shared" si="68"/>
        <v>-0.42669275969064213</v>
      </c>
      <c r="N405">
        <f t="shared" si="69"/>
        <v>-0.10868135709381294</v>
      </c>
      <c r="Y405" s="155"/>
    </row>
    <row r="406" spans="1:25" ht="13.5">
      <c r="A406">
        <v>3.99</v>
      </c>
      <c r="B406">
        <f t="shared" si="60"/>
        <v>-0.66117883777488</v>
      </c>
      <c r="C406">
        <f t="shared" si="61"/>
        <v>-0.750228328229919</v>
      </c>
      <c r="D406">
        <f t="shared" si="62"/>
        <v>-0.66117883777488</v>
      </c>
      <c r="E406">
        <f>IF('軌道図'!$C$3="","",D406-$F$2)</f>
      </c>
      <c r="F406">
        <f>IF('軌道図'!$C$3="","",$B$2*$F$5*C406)</f>
      </c>
      <c r="H406">
        <f t="shared" si="63"/>
        <v>-0.66117883777488</v>
      </c>
      <c r="I406">
        <f t="shared" si="64"/>
        <v>-0.750228328229919</v>
      </c>
      <c r="J406">
        <f t="shared" si="65"/>
        <v>-0.25594232810265605</v>
      </c>
      <c r="K406">
        <f t="shared" si="66"/>
        <v>-0.33553008810265605</v>
      </c>
      <c r="L406">
        <f t="shared" si="67"/>
        <v>-0.28420902685159327</v>
      </c>
      <c r="M406">
        <f t="shared" si="68"/>
        <v>-0.42516650496315617</v>
      </c>
      <c r="N406">
        <f t="shared" si="69"/>
        <v>-0.11219917122474796</v>
      </c>
      <c r="Y406" s="155"/>
    </row>
    <row r="407" spans="1:25" ht="13.5">
      <c r="A407">
        <v>4</v>
      </c>
      <c r="B407">
        <f t="shared" si="60"/>
        <v>-0.6536436208636119</v>
      </c>
      <c r="C407">
        <f t="shared" si="61"/>
        <v>-0.7568024953079282</v>
      </c>
      <c r="D407">
        <f t="shared" si="62"/>
        <v>-0.6536436208636119</v>
      </c>
      <c r="E407">
        <f>IF('軌道図'!$C$3="","",D407-$F$2)</f>
      </c>
      <c r="F407">
        <f>IF('軌道図'!$C$3="","",$B$2*$F$5*C407)</f>
      </c>
      <c r="H407">
        <f t="shared" si="63"/>
        <v>-0.6536436208636119</v>
      </c>
      <c r="I407">
        <f t="shared" si="64"/>
        <v>-0.7568024953079282</v>
      </c>
      <c r="J407">
        <f t="shared" si="65"/>
        <v>-0.2530254456363042</v>
      </c>
      <c r="K407">
        <f t="shared" si="66"/>
        <v>-0.3326132056363042</v>
      </c>
      <c r="L407">
        <f t="shared" si="67"/>
        <v>-0.28669951882222994</v>
      </c>
      <c r="M407">
        <f t="shared" si="68"/>
        <v>-0.423604918366445</v>
      </c>
      <c r="N407">
        <f t="shared" si="69"/>
        <v>-0.11570234134326754</v>
      </c>
      <c r="Y407" s="155"/>
    </row>
    <row r="408" spans="1:25" ht="13.5">
      <c r="A408">
        <v>4.01</v>
      </c>
      <c r="B408">
        <f t="shared" si="60"/>
        <v>-0.6460430401349587</v>
      </c>
      <c r="C408">
        <f t="shared" si="61"/>
        <v>-0.7633009827670734</v>
      </c>
      <c r="D408">
        <f t="shared" si="62"/>
        <v>-0.6460430401349587</v>
      </c>
      <c r="E408">
        <f>IF('軌道図'!$C$3="","",D408-$F$2)</f>
      </c>
      <c r="F408">
        <f>IF('軌道図'!$C$3="","",$B$2*$F$5*C408)</f>
      </c>
      <c r="H408">
        <f t="shared" si="63"/>
        <v>-0.6460430401349587</v>
      </c>
      <c r="I408">
        <f t="shared" si="64"/>
        <v>-0.7633009827670734</v>
      </c>
      <c r="J408">
        <f t="shared" si="65"/>
        <v>-0.25008326083624255</v>
      </c>
      <c r="K408">
        <f t="shared" si="66"/>
        <v>-0.32967102083624256</v>
      </c>
      <c r="L408">
        <f t="shared" si="67"/>
        <v>-0.2891613410798999</v>
      </c>
      <c r="M408">
        <f t="shared" si="68"/>
        <v>-0.4220081560578671</v>
      </c>
      <c r="N408">
        <f t="shared" si="69"/>
        <v>-0.11919051713527942</v>
      </c>
      <c r="Y408" s="155"/>
    </row>
    <row r="409" spans="1:25" ht="13.5">
      <c r="A409">
        <v>4.02</v>
      </c>
      <c r="B409">
        <f t="shared" si="60"/>
        <v>-0.6383778556406595</v>
      </c>
      <c r="C409">
        <f t="shared" si="61"/>
        <v>-0.7697231407640238</v>
      </c>
      <c r="D409">
        <f t="shared" si="62"/>
        <v>-0.6383778556406595</v>
      </c>
      <c r="E409">
        <f>IF('軌道図'!$C$3="","",D409-$F$2)</f>
      </c>
      <c r="F409">
        <f>IF('軌道図'!$C$3="","",$B$2*$F$5*C409)</f>
      </c>
      <c r="H409">
        <f t="shared" si="63"/>
        <v>-0.6383778556406595</v>
      </c>
      <c r="I409">
        <f t="shared" si="64"/>
        <v>-0.7697231407640238</v>
      </c>
      <c r="J409">
        <f t="shared" si="65"/>
        <v>-0.2471160679184993</v>
      </c>
      <c r="K409">
        <f t="shared" si="66"/>
        <v>-0.3267038279184993</v>
      </c>
      <c r="L409">
        <f t="shared" si="67"/>
        <v>-0.2915942474444288</v>
      </c>
      <c r="M409">
        <f t="shared" si="68"/>
        <v>-0.4203763777123226</v>
      </c>
      <c r="N409">
        <f t="shared" si="69"/>
        <v>-0.12266334978611118</v>
      </c>
      <c r="Y409" s="155"/>
    </row>
    <row r="410" spans="1:25" ht="13.5">
      <c r="A410">
        <v>4.03</v>
      </c>
      <c r="B410">
        <f t="shared" si="60"/>
        <v>-0.6306488338927753</v>
      </c>
      <c r="C410">
        <f t="shared" si="61"/>
        <v>-0.7760683270883323</v>
      </c>
      <c r="D410">
        <f t="shared" si="62"/>
        <v>-0.6306488338927753</v>
      </c>
      <c r="E410">
        <f>IF('軌道図'!$C$3="","",D410-$F$2)</f>
      </c>
      <c r="F410">
        <f>IF('軌道図'!$C$3="","",$B$2*$F$5*C410)</f>
      </c>
      <c r="H410">
        <f t="shared" si="63"/>
        <v>-0.6306488338927753</v>
      </c>
      <c r="I410">
        <f t="shared" si="64"/>
        <v>-0.7760683270883323</v>
      </c>
      <c r="J410">
        <f t="shared" si="65"/>
        <v>-0.2441241635998933</v>
      </c>
      <c r="K410">
        <f t="shared" si="66"/>
        <v>-0.3237119235998933</v>
      </c>
      <c r="L410">
        <f t="shared" si="67"/>
        <v>-0.2939979946272079</v>
      </c>
      <c r="M410">
        <f t="shared" si="68"/>
        <v>-0.41870974650628606</v>
      </c>
      <c r="N410">
        <f t="shared" si="69"/>
        <v>-0.126120492015392</v>
      </c>
      <c r="Y410" s="155"/>
    </row>
    <row r="411" spans="1:25" ht="13.5">
      <c r="A411">
        <v>4.04</v>
      </c>
      <c r="B411">
        <f t="shared" si="60"/>
        <v>-0.6228567477870415</v>
      </c>
      <c r="C411">
        <f t="shared" si="61"/>
        <v>-0.7823359072266528</v>
      </c>
      <c r="D411">
        <f t="shared" si="62"/>
        <v>-0.6228567477870415</v>
      </c>
      <c r="E411">
        <f>IF('軌道図'!$C$3="","",D411-$F$2)</f>
      </c>
      <c r="F411">
        <f>IF('軌道図'!$C$3="","",$B$2*$F$5*C411)</f>
      </c>
      <c r="H411">
        <f t="shared" si="63"/>
        <v>-0.6228567477870415</v>
      </c>
      <c r="I411">
        <f t="shared" si="64"/>
        <v>-0.7823359072266528</v>
      </c>
      <c r="J411">
        <f t="shared" si="65"/>
        <v>-0.24110784706836375</v>
      </c>
      <c r="K411">
        <f t="shared" si="66"/>
        <v>-0.32069560706836375</v>
      </c>
      <c r="L411">
        <f t="shared" si="67"/>
        <v>-0.2963723422555216</v>
      </c>
      <c r="M411">
        <f t="shared" si="68"/>
        <v>-0.41700842910148966</v>
      </c>
      <c r="N411">
        <f t="shared" si="69"/>
        <v>-0.1295615981117794</v>
      </c>
      <c r="Y411" s="155"/>
    </row>
    <row r="412" spans="1:25" ht="13.5">
      <c r="A412">
        <v>4.05</v>
      </c>
      <c r="B412">
        <f t="shared" si="60"/>
        <v>-0.6150023765255744</v>
      </c>
      <c r="C412">
        <f t="shared" si="61"/>
        <v>-0.788525254426195</v>
      </c>
      <c r="D412">
        <f t="shared" si="62"/>
        <v>-0.6150023765255744</v>
      </c>
      <c r="E412">
        <f>IF('軌道図'!$C$3="","",D412-$F$2)</f>
      </c>
      <c r="F412">
        <f>IF('軌道図'!$C$3="","",$B$2*$F$5*C412)</f>
      </c>
      <c r="H412">
        <f t="shared" si="63"/>
        <v>-0.6150023765255744</v>
      </c>
      <c r="I412">
        <f t="shared" si="64"/>
        <v>-0.788525254426195</v>
      </c>
      <c r="J412">
        <f t="shared" si="65"/>
        <v>-0.23806741995304986</v>
      </c>
      <c r="K412">
        <f t="shared" si="66"/>
        <v>-0.31765517995304987</v>
      </c>
      <c r="L412">
        <f t="shared" si="67"/>
        <v>-0.29871705289658584</v>
      </c>
      <c r="M412">
        <f t="shared" si="68"/>
        <v>-0.4152725956282558</v>
      </c>
      <c r="N412">
        <f t="shared" si="69"/>
        <v>-0.13298632396753146</v>
      </c>
      <c r="Y412" s="155"/>
    </row>
    <row r="413" spans="1:25" ht="13.5">
      <c r="A413">
        <v>4.06</v>
      </c>
      <c r="B413">
        <f t="shared" si="60"/>
        <v>-0.6070865055389552</v>
      </c>
      <c r="C413">
        <f t="shared" si="61"/>
        <v>-0.7946357497573968</v>
      </c>
      <c r="D413">
        <f t="shared" si="62"/>
        <v>-0.6070865055389552</v>
      </c>
      <c r="E413">
        <f>IF('軌道図'!$C$3="","",D413-$F$2)</f>
      </c>
      <c r="F413">
        <f>IF('軌道図'!$C$3="","",$B$2*$F$5*C413)</f>
      </c>
      <c r="H413">
        <f t="shared" si="63"/>
        <v>-0.6070865055389552</v>
      </c>
      <c r="I413">
        <f t="shared" si="64"/>
        <v>-0.7946357497573968</v>
      </c>
      <c r="J413">
        <f t="shared" si="65"/>
        <v>-0.23500318629412953</v>
      </c>
      <c r="K413">
        <f t="shared" si="66"/>
        <v>-0.31459094629412954</v>
      </c>
      <c r="L413">
        <f t="shared" si="67"/>
        <v>-0.30103189208129044</v>
      </c>
      <c r="M413">
        <f t="shared" si="68"/>
        <v>-0.41350241966848544</v>
      </c>
      <c r="N413">
        <f t="shared" si="69"/>
        <v>-0.13639432711291663</v>
      </c>
      <c r="Y413" s="155"/>
    </row>
    <row r="414" spans="1:25" ht="13.5">
      <c r="A414">
        <v>4.07</v>
      </c>
      <c r="B414">
        <f t="shared" si="60"/>
        <v>-0.599109926407685</v>
      </c>
      <c r="C414">
        <f t="shared" si="61"/>
        <v>-0.8006667821758177</v>
      </c>
      <c r="D414">
        <f t="shared" si="62"/>
        <v>-0.599109926407685</v>
      </c>
      <c r="E414">
        <f>IF('軌道図'!$C$3="","",D414-$F$2)</f>
      </c>
      <c r="F414">
        <f>IF('軌道図'!$C$3="","",$B$2*$F$5*C414)</f>
      </c>
      <c r="H414">
        <f t="shared" si="63"/>
        <v>-0.599109926407685</v>
      </c>
      <c r="I414">
        <f t="shared" si="64"/>
        <v>-0.8006667821758177</v>
      </c>
      <c r="J414">
        <f t="shared" si="65"/>
        <v>-0.23191545251241485</v>
      </c>
      <c r="K414">
        <f t="shared" si="66"/>
        <v>-0.31150321251241486</v>
      </c>
      <c r="L414">
        <f t="shared" si="67"/>
        <v>-0.3033166283276463</v>
      </c>
      <c r="M414">
        <f t="shared" si="68"/>
        <v>-0.4116980782382992</v>
      </c>
      <c r="N414">
        <f t="shared" si="69"/>
        <v>-0.1397852667504607</v>
      </c>
      <c r="Y414" s="155"/>
    </row>
    <row r="415" spans="1:25" ht="13.5">
      <c r="A415">
        <v>4.08</v>
      </c>
      <c r="B415">
        <f t="shared" si="60"/>
        <v>-0.5910734367830314</v>
      </c>
      <c r="C415">
        <f t="shared" si="61"/>
        <v>-0.8066177485832405</v>
      </c>
      <c r="D415">
        <f t="shared" si="62"/>
        <v>-0.5910734367830314</v>
      </c>
      <c r="E415">
        <f>IF('軌道図'!$C$3="","",D415-$F$2)</f>
      </c>
      <c r="F415">
        <f>IF('軌道図'!$C$3="","",$B$2*$F$5*C415)</f>
      </c>
      <c r="H415">
        <f t="shared" si="63"/>
        <v>-0.5910734367830314</v>
      </c>
      <c r="I415">
        <f t="shared" si="64"/>
        <v>-0.8066177485832405</v>
      </c>
      <c r="J415">
        <f t="shared" si="65"/>
        <v>-0.22880452737871143</v>
      </c>
      <c r="K415">
        <f t="shared" si="66"/>
        <v>-0.30839228737871144</v>
      </c>
      <c r="L415">
        <f t="shared" si="67"/>
        <v>-0.3055710331639321</v>
      </c>
      <c r="M415">
        <f t="shared" si="68"/>
        <v>-0.40985975177033673</v>
      </c>
      <c r="N415">
        <f t="shared" si="69"/>
        <v>-0.143158803789025</v>
      </c>
      <c r="Y415" s="155"/>
    </row>
    <row r="416" spans="1:25" ht="13.5">
      <c r="A416">
        <v>4.09</v>
      </c>
      <c r="B416">
        <f t="shared" si="60"/>
        <v>-0.5829778403072591</v>
      </c>
      <c r="C416">
        <f t="shared" si="61"/>
        <v>-0.8124880538879843</v>
      </c>
      <c r="D416">
        <f t="shared" si="62"/>
        <v>-0.5829778403072591</v>
      </c>
      <c r="E416">
        <f>IF('軌道図'!$C$3="","",D416-$F$2)</f>
      </c>
      <c r="F416">
        <f>IF('軌道図'!$C$3="","",$B$2*$F$5*C416)</f>
      </c>
      <c r="H416">
        <f t="shared" si="63"/>
        <v>-0.5829778403072591</v>
      </c>
      <c r="I416">
        <f t="shared" si="64"/>
        <v>-0.8124880538879843</v>
      </c>
      <c r="J416">
        <f t="shared" si="65"/>
        <v>-0.22567072198294</v>
      </c>
      <c r="K416">
        <f t="shared" si="66"/>
        <v>-0.30525848198294003</v>
      </c>
      <c r="L416">
        <f t="shared" si="67"/>
        <v>-0.30779488115154324</v>
      </c>
      <c r="M416">
        <f t="shared" si="68"/>
        <v>-0.4079876240957129</v>
      </c>
      <c r="N416">
        <f t="shared" si="69"/>
        <v>-0.1465146008777173</v>
      </c>
      <c r="Y416" s="155"/>
    </row>
    <row r="417" spans="1:25" ht="13.5">
      <c r="A417">
        <v>4.1</v>
      </c>
      <c r="B417">
        <f t="shared" si="60"/>
        <v>-0.5748239465332692</v>
      </c>
      <c r="C417">
        <f t="shared" si="61"/>
        <v>-0.8182771110644103</v>
      </c>
      <c r="D417">
        <f t="shared" si="62"/>
        <v>-0.5748239465332692</v>
      </c>
      <c r="E417">
        <f>IF('軌道図'!$C$3="","",D417-$F$2)</f>
      </c>
      <c r="F417">
        <f>IF('軌道図'!$C$3="","",$B$2*$F$5*C417)</f>
      </c>
      <c r="H417">
        <f t="shared" si="63"/>
        <v>-0.5748239465332692</v>
      </c>
      <c r="I417">
        <f t="shared" si="64"/>
        <v>-0.8182771110644103</v>
      </c>
      <c r="J417">
        <f t="shared" si="65"/>
        <v>-0.2225143497030285</v>
      </c>
      <c r="K417">
        <f t="shared" si="66"/>
        <v>-0.30210210970302853</v>
      </c>
      <c r="L417">
        <f t="shared" si="67"/>
        <v>-0.30998794990753403</v>
      </c>
      <c r="M417">
        <f t="shared" si="68"/>
        <v>-0.4060818824256348</v>
      </c>
      <c r="N417">
        <f t="shared" si="69"/>
        <v>-0.14985232243962515</v>
      </c>
      <c r="Y417" s="155"/>
    </row>
    <row r="418" spans="1:25" ht="13.5">
      <c r="A418">
        <v>4.11</v>
      </c>
      <c r="B418">
        <f t="shared" si="60"/>
        <v>-0.5666125708436437</v>
      </c>
      <c r="C418">
        <f t="shared" si="61"/>
        <v>-0.8239843412116258</v>
      </c>
      <c r="D418">
        <f t="shared" si="62"/>
        <v>-0.5666125708436437</v>
      </c>
      <c r="E418">
        <f>IF('軌道図'!$C$3="","",D418-$F$2)</f>
      </c>
      <c r="F418">
        <f>IF('軌道図'!$C$3="","",$B$2*$F$5*C418)</f>
      </c>
      <c r="H418">
        <f t="shared" si="63"/>
        <v>-0.5666125708436437</v>
      </c>
      <c r="I418">
        <f t="shared" si="64"/>
        <v>-0.8239843412116258</v>
      </c>
      <c r="J418">
        <f t="shared" si="65"/>
        <v>-0.21933572617357447</v>
      </c>
      <c r="K418">
        <f t="shared" si="66"/>
        <v>-0.29892348617357445</v>
      </c>
      <c r="L418">
        <f t="shared" si="67"/>
        <v>-0.3121500201268568</v>
      </c>
      <c r="M418">
        <f t="shared" si="68"/>
        <v>-0.40414271733268137</v>
      </c>
      <c r="N418">
        <f t="shared" si="69"/>
        <v>-0.15317163470537426</v>
      </c>
      <c r="Y418" s="155"/>
    </row>
    <row r="419" spans="1:25" ht="13.5">
      <c r="A419">
        <v>4.12</v>
      </c>
      <c r="B419">
        <f t="shared" si="60"/>
        <v>-0.55834453436911</v>
      </c>
      <c r="C419">
        <f t="shared" si="61"/>
        <v>-0.8296091736113709</v>
      </c>
      <c r="D419">
        <f t="shared" si="62"/>
        <v>-0.55834453436911</v>
      </c>
      <c r="E419">
        <f>IF('軌道図'!$C$3="","",D419-$F$2)</f>
      </c>
      <c r="F419">
        <f>IF('軌道図'!$C$3="","",$B$2*$F$5*C419)</f>
      </c>
      <c r="H419">
        <f t="shared" si="63"/>
        <v>-0.55834453436911</v>
      </c>
      <c r="I419">
        <f t="shared" si="64"/>
        <v>-0.8296091736113709</v>
      </c>
      <c r="J419">
        <f t="shared" si="65"/>
        <v>-0.2161351692542825</v>
      </c>
      <c r="K419">
        <f t="shared" si="66"/>
        <v>-0.2957229292542825</v>
      </c>
      <c r="L419">
        <f t="shared" si="67"/>
        <v>-0.3142808756042908</v>
      </c>
      <c r="M419">
        <f t="shared" si="68"/>
        <v>-0.4021703227317463</v>
      </c>
      <c r="N419">
        <f t="shared" si="69"/>
        <v>-0.1564722057465034</v>
      </c>
      <c r="Y419" s="155"/>
    </row>
    <row r="420" spans="1:25" ht="13.5">
      <c r="A420">
        <v>4.13</v>
      </c>
      <c r="B420">
        <f t="shared" si="60"/>
        <v>-0.5500206639064251</v>
      </c>
      <c r="C420">
        <f t="shared" si="61"/>
        <v>-0.8351510457850935</v>
      </c>
      <c r="D420">
        <f t="shared" si="62"/>
        <v>-0.5500206639064251</v>
      </c>
      <c r="E420">
        <f>IF('軌道図'!$C$3="","",D420-$F$2)</f>
      </c>
      <c r="F420">
        <f>IF('軌道図'!$C$3="","",$B$2*$F$5*C420)</f>
      </c>
      <c r="H420">
        <f t="shared" si="63"/>
        <v>-0.5500206639064251</v>
      </c>
      <c r="I420">
        <f t="shared" si="64"/>
        <v>-0.8351510457850935</v>
      </c>
      <c r="J420">
        <f t="shared" si="65"/>
        <v>-0.21291299899817717</v>
      </c>
      <c r="K420">
        <f t="shared" si="66"/>
        <v>-0.2925007589981772</v>
      </c>
      <c r="L420">
        <f t="shared" si="67"/>
        <v>-0.3163803032560642</v>
      </c>
      <c r="M420">
        <f t="shared" si="68"/>
        <v>-0.40016489586064574</v>
      </c>
      <c r="N420">
        <f t="shared" si="69"/>
        <v>-0.15975370550865917</v>
      </c>
      <c r="Y420" s="155"/>
    </row>
    <row r="421" spans="1:25" ht="13.5">
      <c r="A421">
        <v>4.14</v>
      </c>
      <c r="B421">
        <f t="shared" si="60"/>
        <v>-0.5416417918356986</v>
      </c>
      <c r="C421">
        <f t="shared" si="61"/>
        <v>-0.8406094035501945</v>
      </c>
      <c r="D421">
        <f t="shared" si="62"/>
        <v>-0.5416417918356986</v>
      </c>
      <c r="E421">
        <f>IF('軌道図'!$C$3="","",D421-$F$2)</f>
      </c>
      <c r="F421">
        <f>IF('軌道図'!$C$3="","",$B$2*$F$5*C421)</f>
      </c>
      <c r="H421">
        <f t="shared" si="63"/>
        <v>-0.5416417918356986</v>
      </c>
      <c r="I421">
        <f t="shared" si="64"/>
        <v>-0.8406094035501945</v>
      </c>
      <c r="J421">
        <f t="shared" si="65"/>
        <v>-0.20966953761959892</v>
      </c>
      <c r="K421">
        <f t="shared" si="66"/>
        <v>-0.28925729761959895</v>
      </c>
      <c r="L421">
        <f t="shared" si="67"/>
        <v>-0.3184480931411614</v>
      </c>
      <c r="M421">
        <f t="shared" si="68"/>
        <v>-0.39812663726039565</v>
      </c>
      <c r="N421">
        <f t="shared" si="69"/>
        <v>-0.16301580584460004</v>
      </c>
      <c r="Y421" s="155"/>
    </row>
    <row r="422" spans="1:25" ht="13.5">
      <c r="A422">
        <v>4.15</v>
      </c>
      <c r="B422">
        <f t="shared" si="60"/>
        <v>-0.5332087560371543</v>
      </c>
      <c r="C422">
        <f t="shared" si="61"/>
        <v>-0.8459837010754465</v>
      </c>
      <c r="D422">
        <f t="shared" si="62"/>
        <v>-0.5332087560371543</v>
      </c>
      <c r="E422">
        <f>IF('軌道図'!$C$3="","",D422-$F$2)</f>
      </c>
      <c r="F422">
        <f>IF('軌道図'!$C$3="","",$B$2*$F$5*C422)</f>
      </c>
      <c r="H422">
        <f t="shared" si="63"/>
        <v>-0.5332087560371543</v>
      </c>
      <c r="I422">
        <f t="shared" si="64"/>
        <v>-0.8459837010754465</v>
      </c>
      <c r="J422">
        <f t="shared" si="65"/>
        <v>-0.20640510946198246</v>
      </c>
      <c r="K422">
        <f t="shared" si="66"/>
        <v>-0.28599286946198244</v>
      </c>
      <c r="L422">
        <f t="shared" si="67"/>
        <v>-0.32048403848231716</v>
      </c>
      <c r="M422">
        <f t="shared" si="68"/>
        <v>-0.39605575075515737</v>
      </c>
      <c r="N422">
        <f t="shared" si="69"/>
        <v>-0.1662581805470111</v>
      </c>
      <c r="Y422" s="155"/>
    </row>
    <row r="423" spans="1:25" ht="13.5">
      <c r="A423">
        <v>4.16</v>
      </c>
      <c r="B423">
        <f t="shared" si="60"/>
        <v>-0.5247223998073464</v>
      </c>
      <c r="C423">
        <f t="shared" si="61"/>
        <v>-0.8512734009355745</v>
      </c>
      <c r="D423">
        <f t="shared" si="62"/>
        <v>-0.5247223998073464</v>
      </c>
      <c r="E423">
        <f>IF('軌道図'!$C$3="","",D423-$F$2)</f>
      </c>
      <c r="F423">
        <f>IF('軌道図'!$C$3="","",$B$2*$F$5*C423)</f>
      </c>
      <c r="H423">
        <f t="shared" si="63"/>
        <v>-0.5247223998073464</v>
      </c>
      <c r="I423">
        <f t="shared" si="64"/>
        <v>-0.8512734009355745</v>
      </c>
      <c r="J423">
        <f t="shared" si="65"/>
        <v>-0.20312004096542377</v>
      </c>
      <c r="K423">
        <f t="shared" si="66"/>
        <v>-0.2827078009654238</v>
      </c>
      <c r="L423">
        <f t="shared" si="67"/>
        <v>-0.32248793568669365</v>
      </c>
      <c r="M423">
        <f t="shared" si="68"/>
        <v>-0.393952443431856</v>
      </c>
      <c r="N423">
        <f t="shared" si="69"/>
        <v>-0.16948050538112341</v>
      </c>
      <c r="Y423" s="155"/>
    </row>
    <row r="424" spans="1:25" ht="13.5">
      <c r="A424">
        <v>4.17</v>
      </c>
      <c r="B424">
        <f t="shared" si="60"/>
        <v>-0.5161835717748248</v>
      </c>
      <c r="C424">
        <f t="shared" si="61"/>
        <v>-0.8564779741650012</v>
      </c>
      <c r="D424">
        <f t="shared" si="62"/>
        <v>-0.5161835717748248</v>
      </c>
      <c r="E424">
        <f>IF('軌道図'!$C$3="","",D424-$F$2)</f>
      </c>
      <c r="F424">
        <f>IF('軌道図'!$C$3="","",$B$2*$F$5*C424)</f>
      </c>
      <c r="H424">
        <f t="shared" si="63"/>
        <v>-0.5161835717748248</v>
      </c>
      <c r="I424">
        <f t="shared" si="64"/>
        <v>-0.8564779741650012</v>
      </c>
      <c r="J424">
        <f t="shared" si="65"/>
        <v>-0.19981466063403466</v>
      </c>
      <c r="K424">
        <f t="shared" si="66"/>
        <v>-0.27940242063403464</v>
      </c>
      <c r="L424">
        <f t="shared" si="67"/>
        <v>-0.32445958436624056</v>
      </c>
      <c r="M424">
        <f t="shared" si="68"/>
        <v>-0.39181692561947096</v>
      </c>
      <c r="N424">
        <f t="shared" si="69"/>
        <v>-0.17268245811713925</v>
      </c>
      <c r="Y424" s="155"/>
    </row>
    <row r="425" spans="1:25" ht="13.5">
      <c r="A425">
        <v>4.18</v>
      </c>
      <c r="B425">
        <f t="shared" si="60"/>
        <v>-0.5075931258152773</v>
      </c>
      <c r="C425">
        <f t="shared" si="61"/>
        <v>-0.8615969003107405</v>
      </c>
      <c r="D425">
        <f t="shared" si="62"/>
        <v>-0.5075931258152773</v>
      </c>
      <c r="E425">
        <f>IF('軌道図'!$C$3="","",D425-$F$2)</f>
      </c>
      <c r="F425">
        <f>IF('軌道図'!$C$3="","",$B$2*$F$5*C425)</f>
      </c>
      <c r="H425">
        <f t="shared" si="63"/>
        <v>-0.5075931258152773</v>
      </c>
      <c r="I425">
        <f t="shared" si="64"/>
        <v>-0.8615969003107405</v>
      </c>
      <c r="J425">
        <f t="shared" si="65"/>
        <v>-0.19648929900309384</v>
      </c>
      <c r="K425">
        <f t="shared" si="66"/>
        <v>-0.27607705900309387</v>
      </c>
      <c r="L425">
        <f t="shared" si="67"/>
        <v>-0.3263987873577329</v>
      </c>
      <c r="M425">
        <f t="shared" si="68"/>
        <v>-0.389649410868004</v>
      </c>
      <c r="N425">
        <f t="shared" si="69"/>
        <v>-0.17586371856245317</v>
      </c>
      <c r="Y425" s="155"/>
    </row>
    <row r="426" spans="1:25" ht="13.5">
      <c r="A426">
        <v>4.19</v>
      </c>
      <c r="B426">
        <f t="shared" si="60"/>
        <v>-0.4989519209661403</v>
      </c>
      <c r="C426">
        <f t="shared" si="61"/>
        <v>-0.8666296674844443</v>
      </c>
      <c r="D426">
        <f t="shared" si="62"/>
        <v>-0.4989519209661403</v>
      </c>
      <c r="E426">
        <f>IF('軌道図'!$C$3="","",D426-$F$2)</f>
      </c>
      <c r="F426">
        <f>IF('軌道図'!$C$3="","",$B$2*$F$5*C426)</f>
      </c>
      <c r="H426">
        <f t="shared" si="63"/>
        <v>-0.4989519209661403</v>
      </c>
      <c r="I426">
        <f t="shared" si="64"/>
        <v>-0.8666296674844443</v>
      </c>
      <c r="J426">
        <f t="shared" si="65"/>
        <v>-0.19314428860599292</v>
      </c>
      <c r="K426">
        <f t="shared" si="66"/>
        <v>-0.2727320486059929</v>
      </c>
      <c r="L426">
        <f t="shared" si="67"/>
        <v>-0.32830535074248773</v>
      </c>
      <c r="M426">
        <f t="shared" si="68"/>
        <v>-0.38745011592712353</v>
      </c>
      <c r="N426">
        <f t="shared" si="69"/>
        <v>-0.1790239685936721</v>
      </c>
      <c r="Y426" s="155"/>
    </row>
    <row r="427" spans="1:25" ht="13.5">
      <c r="A427">
        <v>4.2</v>
      </c>
      <c r="B427">
        <f t="shared" si="60"/>
        <v>-0.4902608213406994</v>
      </c>
      <c r="C427">
        <f t="shared" si="61"/>
        <v>-0.8715757724135882</v>
      </c>
      <c r="D427">
        <f t="shared" si="62"/>
        <v>-0.4902608213406994</v>
      </c>
      <c r="E427">
        <f>IF('軌道図'!$C$3="","",D427-$F$2)</f>
      </c>
      <c r="F427">
        <f>IF('軌道図'!$C$3="","",$B$2*$F$5*C427)</f>
      </c>
      <c r="H427">
        <f t="shared" si="63"/>
        <v>-0.4902608213406994</v>
      </c>
      <c r="I427">
        <f t="shared" si="64"/>
        <v>-0.8715757724135882</v>
      </c>
      <c r="J427">
        <f t="shared" si="65"/>
        <v>-0.18977996394098476</v>
      </c>
      <c r="K427">
        <f t="shared" si="66"/>
        <v>-0.26936772394098474</v>
      </c>
      <c r="L427">
        <f t="shared" si="67"/>
        <v>-0.33017908386575506</v>
      </c>
      <c r="M427">
        <f t="shared" si="68"/>
        <v>-0.3852192607244916</v>
      </c>
      <c r="N427">
        <f t="shared" si="69"/>
        <v>-0.1821628921884258</v>
      </c>
      <c r="Y427" s="155"/>
    </row>
    <row r="428" spans="1:25" ht="13.5">
      <c r="A428">
        <v>4.21</v>
      </c>
      <c r="B428">
        <f t="shared" si="60"/>
        <v>-0.4815206960416738</v>
      </c>
      <c r="C428">
        <f t="shared" si="61"/>
        <v>-0.8764347204918014</v>
      </c>
      <c r="D428">
        <f t="shared" si="62"/>
        <v>-0.4815206960416738</v>
      </c>
      <c r="E428">
        <f>IF('軌道図'!$C$3="","",D428-$F$2)</f>
      </c>
      <c r="F428">
        <f>IF('軌道図'!$C$3="","",$B$2*$F$5*C428)</f>
      </c>
      <c r="H428">
        <f t="shared" si="63"/>
        <v>-0.4815206960416738</v>
      </c>
      <c r="I428">
        <f t="shared" si="64"/>
        <v>-0.8764347204918014</v>
      </c>
      <c r="J428">
        <f t="shared" si="65"/>
        <v>-0.18639666143773193</v>
      </c>
      <c r="K428">
        <f t="shared" si="66"/>
        <v>-0.26598442143773193</v>
      </c>
      <c r="L428">
        <f t="shared" si="67"/>
        <v>-0.3320197993557841</v>
      </c>
      <c r="M428">
        <f t="shared" si="68"/>
        <v>-0.3829570683437691</v>
      </c>
      <c r="N428">
        <f t="shared" si="69"/>
        <v>-0.18528017545697079</v>
      </c>
      <c r="Y428" s="155"/>
    </row>
    <row r="429" spans="1:25" ht="13.5">
      <c r="A429">
        <v>4.22</v>
      </c>
      <c r="B429">
        <f t="shared" si="60"/>
        <v>-0.47273241907430985</v>
      </c>
      <c r="C429">
        <f t="shared" si="61"/>
        <v>-0.8812060258283253</v>
      </c>
      <c r="D429">
        <f t="shared" si="62"/>
        <v>-0.47273241907430985</v>
      </c>
      <c r="E429">
        <f>IF('軌道図'!$C$3="","",D429-$F$2)</f>
      </c>
      <c r="F429">
        <f>IF('軌道図'!$C$3="","",$B$2*$F$5*C429)</f>
      </c>
      <c r="H429">
        <f t="shared" si="63"/>
        <v>-0.47273241907430985</v>
      </c>
      <c r="I429">
        <f t="shared" si="64"/>
        <v>-0.8812060258283253</v>
      </c>
      <c r="J429">
        <f t="shared" si="65"/>
        <v>-0.18299471942366535</v>
      </c>
      <c r="K429">
        <f t="shared" si="66"/>
        <v>-0.26258247942366536</v>
      </c>
      <c r="L429">
        <f t="shared" si="67"/>
        <v>-0.3338273131425598</v>
      </c>
      <c r="M429">
        <f t="shared" si="68"/>
        <v>-0.3806637650023089</v>
      </c>
      <c r="N429">
        <f t="shared" si="69"/>
        <v>-0.18837550667357802</v>
      </c>
      <c r="Y429" s="155"/>
    </row>
    <row r="430" spans="1:25" ht="13.5">
      <c r="A430">
        <v>4.23</v>
      </c>
      <c r="B430">
        <f t="shared" si="60"/>
        <v>-0.4638968692589801</v>
      </c>
      <c r="C430">
        <f t="shared" si="61"/>
        <v>-0.8858892112966027</v>
      </c>
      <c r="D430">
        <f t="shared" si="62"/>
        <v>-0.4638968692589801</v>
      </c>
      <c r="E430">
        <f>IF('軌道図'!$C$3="","",D430-$F$2)</f>
      </c>
      <c r="F430">
        <f>IF('軌道図'!$C$3="","",$B$2*$F$5*C430)</f>
      </c>
      <c r="H430">
        <f t="shared" si="63"/>
        <v>-0.4638968692589801</v>
      </c>
      <c r="I430">
        <f t="shared" si="64"/>
        <v>-0.8858892112966027</v>
      </c>
      <c r="J430">
        <f t="shared" si="65"/>
        <v>-0.1795744780901512</v>
      </c>
      <c r="K430">
        <f t="shared" si="66"/>
        <v>-0.2591622380901512</v>
      </c>
      <c r="L430">
        <f t="shared" si="67"/>
        <v>-0.3356014444762099</v>
      </c>
      <c r="M430">
        <f t="shared" si="68"/>
        <v>-0.37833958002853396</v>
      </c>
      <c r="N430">
        <f t="shared" si="69"/>
        <v>-0.19144857630770545</v>
      </c>
      <c r="Y430" s="155"/>
    </row>
    <row r="431" spans="1:25" ht="13.5">
      <c r="A431">
        <v>4.24</v>
      </c>
      <c r="B431">
        <f t="shared" si="60"/>
        <v>-0.4550149301433047</v>
      </c>
      <c r="C431">
        <f t="shared" si="61"/>
        <v>-0.8904838085819885</v>
      </c>
      <c r="D431">
        <f t="shared" si="62"/>
        <v>-0.4550149301433047</v>
      </c>
      <c r="E431">
        <f>IF('軌道図'!$C$3="","",D431-$F$2)</f>
      </c>
      <c r="F431">
        <f>IF('軌道図'!$C$3="","",$B$2*$F$5*C431)</f>
      </c>
      <c r="H431">
        <f t="shared" si="63"/>
        <v>-0.4550149301433047</v>
      </c>
      <c r="I431">
        <f t="shared" si="64"/>
        <v>-0.8904838085819885</v>
      </c>
      <c r="J431">
        <f t="shared" si="65"/>
        <v>-0.17613627945847324</v>
      </c>
      <c r="K431">
        <f t="shared" si="66"/>
        <v>-0.2557240394584732</v>
      </c>
      <c r="L431">
        <f t="shared" si="67"/>
        <v>-0.3373420159450791</v>
      </c>
      <c r="M431">
        <f t="shared" si="68"/>
        <v>-0.3759847458390052</v>
      </c>
      <c r="N431">
        <f t="shared" si="69"/>
        <v>-0.19449907705495018</v>
      </c>
      <c r="Y431" s="155"/>
    </row>
    <row r="432" spans="1:25" ht="13.5">
      <c r="A432">
        <v>4.25</v>
      </c>
      <c r="B432">
        <f t="shared" si="60"/>
        <v>-0.4460874899137928</v>
      </c>
      <c r="C432">
        <f t="shared" si="61"/>
        <v>-0.8949893582285835</v>
      </c>
      <c r="D432">
        <f t="shared" si="62"/>
        <v>-0.4460874899137928</v>
      </c>
      <c r="E432">
        <f>IF('軌道図'!$C$3="","",D432-$F$2)</f>
      </c>
      <c r="F432">
        <f>IF('軌道図'!$C$3="","",$B$2*$F$5*C432)</f>
      </c>
      <c r="H432">
        <f t="shared" si="63"/>
        <v>-0.4460874899137928</v>
      </c>
      <c r="I432">
        <f t="shared" si="64"/>
        <v>-0.8949893582285835</v>
      </c>
      <c r="J432">
        <f t="shared" si="65"/>
        <v>-0.1726804673456292</v>
      </c>
      <c r="K432">
        <f t="shared" si="66"/>
        <v>-0.2522682273456292</v>
      </c>
      <c r="L432">
        <f t="shared" si="67"/>
        <v>-0.3390488534934713</v>
      </c>
      <c r="M432">
        <f t="shared" si="68"/>
        <v>-0.3735994979151791</v>
      </c>
      <c r="N432">
        <f t="shared" si="69"/>
        <v>-0.19752670386777965</v>
      </c>
      <c r="Y432" s="155"/>
    </row>
    <row r="433" spans="1:25" ht="13.5">
      <c r="A433">
        <v>4.26</v>
      </c>
      <c r="B433">
        <f t="shared" si="60"/>
        <v>-0.43711544130702784</v>
      </c>
      <c r="C433">
        <f t="shared" si="61"/>
        <v>-0.8994054096851777</v>
      </c>
      <c r="D433">
        <f t="shared" si="62"/>
        <v>-0.43711544130702784</v>
      </c>
      <c r="E433">
        <f>IF('軌道図'!$C$3="","",D433-$F$2)</f>
      </c>
      <c r="F433">
        <f>IF('軌道図'!$C$3="","",$B$2*$F$5*C433)</f>
      </c>
      <c r="H433">
        <f t="shared" si="63"/>
        <v>-0.43711544130702784</v>
      </c>
      <c r="I433">
        <f t="shared" si="64"/>
        <v>-0.8994054096851777</v>
      </c>
      <c r="J433">
        <f t="shared" si="65"/>
        <v>-0.16920738732995047</v>
      </c>
      <c r="K433">
        <f t="shared" si="66"/>
        <v>-0.24879514732995048</v>
      </c>
      <c r="L433">
        <f t="shared" si="67"/>
        <v>-0.34072178643905393</v>
      </c>
      <c r="M433">
        <f t="shared" si="68"/>
        <v>-0.37118407477986015</v>
      </c>
      <c r="N433">
        <f t="shared" si="69"/>
        <v>-0.20053115398603577</v>
      </c>
      <c r="Y433" s="155"/>
    </row>
    <row r="434" spans="1:25" ht="13.5">
      <c r="A434">
        <v>4.27</v>
      </c>
      <c r="B434">
        <f t="shared" si="60"/>
        <v>-0.42809968152039385</v>
      </c>
      <c r="C434">
        <f t="shared" si="61"/>
        <v>-0.9037315213503053</v>
      </c>
      <c r="D434">
        <f t="shared" si="62"/>
        <v>-0.42809968152039385</v>
      </c>
      <c r="E434">
        <f>IF('軌道図'!$C$3="","",D434-$F$2)</f>
      </c>
      <c r="F434">
        <f>IF('軌道図'!$C$3="","",$B$2*$F$5*C434)</f>
      </c>
      <c r="H434">
        <f t="shared" si="63"/>
        <v>-0.42809968152039385</v>
      </c>
      <c r="I434">
        <f t="shared" si="64"/>
        <v>-0.9037315213503053</v>
      </c>
      <c r="J434">
        <f t="shared" si="65"/>
        <v>-0.16571738671654446</v>
      </c>
      <c r="K434">
        <f t="shared" si="66"/>
        <v>-0.24530514671654446</v>
      </c>
      <c r="L434">
        <f t="shared" si="67"/>
        <v>-0.3423606474899265</v>
      </c>
      <c r="M434">
        <f t="shared" si="68"/>
        <v>-0.3687387179733493</v>
      </c>
      <c r="N434">
        <f t="shared" si="69"/>
        <v>-0.20351212696721022</v>
      </c>
      <c r="Y434" s="155"/>
    </row>
    <row r="435" spans="1:25" ht="13.5">
      <c r="A435">
        <v>4.28</v>
      </c>
      <c r="B435">
        <f t="shared" si="60"/>
        <v>-0.41904111212235556</v>
      </c>
      <c r="C435">
        <f t="shared" si="61"/>
        <v>-0.9079672606164054</v>
      </c>
      <c r="D435">
        <f t="shared" si="62"/>
        <v>-0.41904111212235556</v>
      </c>
      <c r="E435">
        <f>IF('軌道図'!$C$3="","",D435-$F$2)</f>
      </c>
      <c r="F435">
        <f>IF('軌道図'!$C$3="","",$B$2*$F$5*C435)</f>
      </c>
      <c r="H435">
        <f t="shared" si="63"/>
        <v>-0.41904111212235556</v>
      </c>
      <c r="I435">
        <f t="shared" si="64"/>
        <v>-0.9079672606164054</v>
      </c>
      <c r="J435">
        <f t="shared" si="65"/>
        <v>-0.16221081450256383</v>
      </c>
      <c r="K435">
        <f t="shared" si="66"/>
        <v>-0.24179857450256384</v>
      </c>
      <c r="L435">
        <f t="shared" si="67"/>
        <v>-0.3439652727613498</v>
      </c>
      <c r="M435">
        <f t="shared" si="68"/>
        <v>-0.36626367202928894</v>
      </c>
      <c r="N435">
        <f t="shared" si="69"/>
        <v>-0.20646932471648938</v>
      </c>
      <c r="Y435" s="155"/>
    </row>
    <row r="436" spans="1:25" ht="13.5">
      <c r="A436">
        <v>4.29</v>
      </c>
      <c r="B436">
        <f t="shared" si="60"/>
        <v>-0.4099406389623056</v>
      </c>
      <c r="C436">
        <f t="shared" si="61"/>
        <v>-0.9121122039130803</v>
      </c>
      <c r="D436">
        <f t="shared" si="62"/>
        <v>-0.4099406389623056</v>
      </c>
      <c r="E436">
        <f>IF('軌道図'!$C$3="","",D436-$F$2)</f>
      </c>
      <c r="F436">
        <f>IF('軌道図'!$C$3="","",$B$2*$F$5*C436)</f>
      </c>
      <c r="H436">
        <f t="shared" si="63"/>
        <v>-0.4099406389623056</v>
      </c>
      <c r="I436">
        <f t="shared" si="64"/>
        <v>-0.9121122039130803</v>
      </c>
      <c r="J436">
        <f t="shared" si="65"/>
        <v>-0.1586880213423085</v>
      </c>
      <c r="K436">
        <f t="shared" si="66"/>
        <v>-0.2382757813423085</v>
      </c>
      <c r="L436">
        <f t="shared" si="67"/>
        <v>-0.3455355017921336</v>
      </c>
      <c r="M436">
        <f t="shared" si="68"/>
        <v>-0.36375918445021155</v>
      </c>
      <c r="N436">
        <f t="shared" si="69"/>
        <v>-0.20940245151656212</v>
      </c>
      <c r="Y436" s="155"/>
    </row>
    <row r="437" spans="1:25" ht="13.5">
      <c r="A437">
        <v>4.3</v>
      </c>
      <c r="B437">
        <f t="shared" si="60"/>
        <v>-0.40079917207997545</v>
      </c>
      <c r="C437">
        <f t="shared" si="61"/>
        <v>-0.9161659367494549</v>
      </c>
      <c r="D437">
        <f t="shared" si="62"/>
        <v>-0.40079917207997545</v>
      </c>
      <c r="E437">
        <f>IF('軌道図'!$C$3="","",D437-$F$2)</f>
      </c>
      <c r="F437">
        <f>IF('軌道図'!$C$3="","",$B$2*$F$5*C437)</f>
      </c>
      <c r="H437">
        <f t="shared" si="63"/>
        <v>-0.40079917207997545</v>
      </c>
      <c r="I437">
        <f t="shared" si="64"/>
        <v>-0.9161659367494549</v>
      </c>
      <c r="J437">
        <f t="shared" si="65"/>
        <v>-0.1551493595121585</v>
      </c>
      <c r="K437">
        <f t="shared" si="66"/>
        <v>-0.2347371195121585</v>
      </c>
      <c r="L437">
        <f t="shared" si="67"/>
        <v>-0.34707117756068345</v>
      </c>
      <c r="M437">
        <f t="shared" si="68"/>
        <v>-0.36122550568278766</v>
      </c>
      <c r="N437">
        <f t="shared" si="69"/>
        <v>-0.21231121405719294</v>
      </c>
      <c r="Y437" s="155"/>
    </row>
    <row r="438" spans="1:25" ht="13.5">
      <c r="A438">
        <v>4.31</v>
      </c>
      <c r="B438">
        <f t="shared" si="60"/>
        <v>-0.3916176256144355</v>
      </c>
      <c r="C438">
        <f t="shared" si="61"/>
        <v>-0.9201280537556237</v>
      </c>
      <c r="D438">
        <f t="shared" si="62"/>
        <v>-0.3916176256144355</v>
      </c>
      <c r="E438">
        <f>IF('軌道図'!$C$3="","",D438-$F$2)</f>
      </c>
      <c r="F438">
        <f>IF('軌道図'!$C$3="","",$B$2*$F$5*C438)</f>
      </c>
      <c r="H438">
        <f t="shared" si="63"/>
        <v>-0.3916176256144355</v>
      </c>
      <c r="I438">
        <f t="shared" si="64"/>
        <v>-0.9201280537556237</v>
      </c>
      <c r="J438">
        <f t="shared" si="65"/>
        <v>-0.15159518287534798</v>
      </c>
      <c r="K438">
        <f t="shared" si="66"/>
        <v>-0.231182942875348</v>
      </c>
      <c r="L438">
        <f t="shared" si="67"/>
        <v>-0.3485721465007023</v>
      </c>
      <c r="M438">
        <f t="shared" si="68"/>
        <v>-0.35866288909278266</v>
      </c>
      <c r="N438">
        <f t="shared" si="69"/>
        <v>-0.21519532146455178</v>
      </c>
      <c r="Y438" s="155"/>
    </row>
    <row r="439" spans="1:25" ht="13.5">
      <c r="A439">
        <v>4.32</v>
      </c>
      <c r="B439">
        <f t="shared" si="60"/>
        <v>-0.38239691771268025</v>
      </c>
      <c r="C439">
        <f t="shared" si="61"/>
        <v>-0.9239981587231879</v>
      </c>
      <c r="D439">
        <f t="shared" si="62"/>
        <v>-0.38239691771268025</v>
      </c>
      <c r="E439">
        <f>IF('軌道図'!$C$3="","",D439-$F$2)</f>
      </c>
      <c r="F439">
        <f>IF('軌道図'!$C$3="","",$B$2*$F$5*C439)</f>
      </c>
      <c r="H439">
        <f t="shared" si="63"/>
        <v>-0.38239691771268025</v>
      </c>
      <c r="I439">
        <f t="shared" si="64"/>
        <v>-0.9239981587231879</v>
      </c>
      <c r="J439">
        <f t="shared" si="65"/>
        <v>-0.14802584684657852</v>
      </c>
      <c r="K439">
        <f t="shared" si="66"/>
        <v>-0.22761360684657853</v>
      </c>
      <c r="L439">
        <f t="shared" si="67"/>
        <v>-0.35003825851654696</v>
      </c>
      <c r="M439">
        <f t="shared" si="68"/>
        <v>-0.35607159093971974</v>
      </c>
      <c r="N439">
        <f t="shared" si="69"/>
        <v>-0.21805448533030147</v>
      </c>
      <c r="Y439" s="155"/>
    </row>
    <row r="440" spans="1:25" ht="13.5">
      <c r="A440">
        <v>4.33</v>
      </c>
      <c r="B440">
        <f t="shared" si="60"/>
        <v>-0.3731379704378176</v>
      </c>
      <c r="C440">
        <f t="shared" si="61"/>
        <v>-0.9277758646448755</v>
      </c>
      <c r="D440">
        <f t="shared" si="62"/>
        <v>-0.3731379704378176</v>
      </c>
      <c r="E440">
        <f>IF('軌道図'!$C$3="","",D440-$F$2)</f>
      </c>
      <c r="F440">
        <f>IF('軌道図'!$C$3="","",$B$2*$F$5*C440)</f>
      </c>
      <c r="H440">
        <f t="shared" si="63"/>
        <v>-0.3731379704378176</v>
      </c>
      <c r="I440">
        <f t="shared" si="64"/>
        <v>-0.9277758646448755</v>
      </c>
      <c r="J440">
        <f t="shared" si="65"/>
        <v>-0.14444170835647918</v>
      </c>
      <c r="K440">
        <f t="shared" si="66"/>
        <v>-0.2240294683564792</v>
      </c>
      <c r="L440">
        <f t="shared" si="67"/>
        <v>-0.3514693669982375</v>
      </c>
      <c r="M440">
        <f t="shared" si="68"/>
        <v>-0.35345187035125536</v>
      </c>
      <c r="N440">
        <f t="shared" si="69"/>
        <v>-0.2208884197404377</v>
      </c>
      <c r="Y440" s="155"/>
    </row>
    <row r="441" spans="1:25" ht="13.5">
      <c r="A441">
        <v>4.34</v>
      </c>
      <c r="B441">
        <f t="shared" si="60"/>
        <v>-0.3638417096768584</v>
      </c>
      <c r="C441">
        <f t="shared" si="61"/>
        <v>-0.9314607937532425</v>
      </c>
      <c r="D441">
        <f t="shared" si="62"/>
        <v>-0.3638417096768584</v>
      </c>
      <c r="E441">
        <f>IF('軌道図'!$C$3="","",D441-$F$2)</f>
      </c>
      <c r="F441">
        <f>IF('軌道図'!$C$3="","",$B$2*$F$5*C441)</f>
      </c>
      <c r="H441">
        <f t="shared" si="63"/>
        <v>-0.3638417096768584</v>
      </c>
      <c r="I441">
        <f t="shared" si="64"/>
        <v>-0.9314607937532425</v>
      </c>
      <c r="J441">
        <f t="shared" si="65"/>
        <v>-0.14084312581591188</v>
      </c>
      <c r="K441">
        <f t="shared" si="66"/>
        <v>-0.2204308858159119</v>
      </c>
      <c r="L441">
        <f t="shared" si="67"/>
        <v>-0.3528653288361183</v>
      </c>
      <c r="M441">
        <f t="shared" si="68"/>
        <v>-0.3508039892972651</v>
      </c>
      <c r="N441">
        <f t="shared" si="69"/>
        <v>-0.22369684130388118</v>
      </c>
      <c r="Y441" s="155"/>
    </row>
    <row r="442" spans="1:25" ht="13.5">
      <c r="A442">
        <v>4.35</v>
      </c>
      <c r="B442">
        <f t="shared" si="60"/>
        <v>-0.35450906504813195</v>
      </c>
      <c r="C442">
        <f t="shared" si="61"/>
        <v>-0.9350525775584491</v>
      </c>
      <c r="D442">
        <f t="shared" si="62"/>
        <v>-0.35450906504813195</v>
      </c>
      <c r="E442">
        <f>IF('軌道図'!$C$3="","",D442-$F$2)</f>
      </c>
      <c r="F442">
        <f>IF('軌道図'!$C$3="","",$B$2*$F$5*C442)</f>
      </c>
      <c r="H442">
        <f t="shared" si="63"/>
        <v>-0.35450906504813195</v>
      </c>
      <c r="I442">
        <f t="shared" si="64"/>
        <v>-0.9350525775584491</v>
      </c>
      <c r="J442">
        <f t="shared" si="65"/>
        <v>-0.13723045908013187</v>
      </c>
      <c r="K442">
        <f t="shared" si="66"/>
        <v>-0.21681821908013188</v>
      </c>
      <c r="L442">
        <f t="shared" si="67"/>
        <v>-0.35422600443516905</v>
      </c>
      <c r="M442">
        <f t="shared" si="68"/>
        <v>-0.3481282125636477</v>
      </c>
      <c r="N442">
        <f t="shared" si="69"/>
        <v>-0.2264794691808161</v>
      </c>
      <c r="Y442" s="155"/>
    </row>
    <row r="443" spans="1:25" ht="13.5">
      <c r="A443">
        <v>4.36</v>
      </c>
      <c r="B443">
        <f t="shared" si="60"/>
        <v>-0.3451409698083231</v>
      </c>
      <c r="C443">
        <f t="shared" si="61"/>
        <v>-0.9385508568851079</v>
      </c>
      <c r="D443">
        <f t="shared" si="62"/>
        <v>-0.3451409698083231</v>
      </c>
      <c r="E443">
        <f>IF('軌道図'!$C$3="","",D443-$F$2)</f>
      </c>
      <c r="F443">
        <f>IF('軌道図'!$C$3="","",$B$2*$F$5*C443)</f>
      </c>
      <c r="H443">
        <f t="shared" si="63"/>
        <v>-0.3451409698083231</v>
      </c>
      <c r="I443">
        <f t="shared" si="64"/>
        <v>-0.9385508568851079</v>
      </c>
      <c r="J443">
        <f t="shared" si="65"/>
        <v>-0.13360406941280187</v>
      </c>
      <c r="K443">
        <f t="shared" si="66"/>
        <v>-0.21319182941280188</v>
      </c>
      <c r="L443">
        <f t="shared" si="67"/>
        <v>-0.3555512577289637</v>
      </c>
      <c r="M443">
        <f t="shared" si="68"/>
        <v>-0.3454248077258464</v>
      </c>
      <c r="N443">
        <f t="shared" si="69"/>
        <v>-0.2292360251107736</v>
      </c>
      <c r="Y443" s="155"/>
    </row>
    <row r="444" spans="1:25" ht="13.5">
      <c r="A444">
        <v>4.37</v>
      </c>
      <c r="B444">
        <f t="shared" si="60"/>
        <v>-0.33573836075915076</v>
      </c>
      <c r="C444">
        <f t="shared" si="61"/>
        <v>-0.941955281908201</v>
      </c>
      <c r="D444">
        <f t="shared" si="62"/>
        <v>-0.33573836075915076</v>
      </c>
      <c r="E444">
        <f>IF('軌道図'!$C$3="","",D444-$F$2)</f>
      </c>
      <c r="F444">
        <f>IF('軌道図'!$C$3="","",$B$2*$F$5*C444)</f>
      </c>
      <c r="H444">
        <f t="shared" si="63"/>
        <v>-0.33573836075915076</v>
      </c>
      <c r="I444">
        <f t="shared" si="64"/>
        <v>-0.941955281908201</v>
      </c>
      <c r="J444">
        <f t="shared" si="65"/>
        <v>-0.12996431944986725</v>
      </c>
      <c r="K444">
        <f t="shared" si="66"/>
        <v>-0.20955207944986726</v>
      </c>
      <c r="L444">
        <f t="shared" si="67"/>
        <v>-0.35684095619327705</v>
      </c>
      <c r="M444">
        <f t="shared" si="68"/>
        <v>-0.3426940451220927</v>
      </c>
      <c r="N444">
        <f t="shared" si="69"/>
        <v>-0.2319662334404575</v>
      </c>
      <c r="Y444" s="155"/>
    </row>
    <row r="445" spans="1:25" ht="13.5">
      <c r="A445">
        <v>4.38</v>
      </c>
      <c r="B445">
        <f t="shared" si="60"/>
        <v>-0.3263021781536835</v>
      </c>
      <c r="C445">
        <f t="shared" si="61"/>
        <v>-0.9452655121880633</v>
      </c>
      <c r="D445">
        <f t="shared" si="62"/>
        <v>-0.3263021781536835</v>
      </c>
      <c r="E445">
        <f>IF('軌道図'!$C$3="","",D445-$F$2)</f>
      </c>
      <c r="F445">
        <f>IF('軌道図'!$C$3="","",$B$2*$F$5*C445)</f>
      </c>
      <c r="H445">
        <f t="shared" si="63"/>
        <v>-0.3263021781536835</v>
      </c>
      <c r="I445">
        <f t="shared" si="64"/>
        <v>-0.9452655121880633</v>
      </c>
      <c r="J445">
        <f t="shared" si="65"/>
        <v>-0.1263115731632909</v>
      </c>
      <c r="K445">
        <f t="shared" si="66"/>
        <v>-0.2058993331632909</v>
      </c>
      <c r="L445">
        <f t="shared" si="67"/>
        <v>-0.3580949708593375</v>
      </c>
      <c r="M445">
        <f t="shared" si="68"/>
        <v>-0.33993619782637113</v>
      </c>
      <c r="N445">
        <f t="shared" si="69"/>
        <v>-0.23466982115131016</v>
      </c>
      <c r="Y445" s="155"/>
    </row>
    <row r="446" spans="1:25" ht="13.5">
      <c r="A446">
        <v>4.39</v>
      </c>
      <c r="B446">
        <f t="shared" si="60"/>
        <v>-0.3168333656023185</v>
      </c>
      <c r="C446">
        <f t="shared" si="61"/>
        <v>-0.9484812167044256</v>
      </c>
      <c r="D446">
        <f t="shared" si="62"/>
        <v>-0.3168333656023185</v>
      </c>
      <c r="E446">
        <f>IF('軌道図'!$C$3="","",D446-$F$2)</f>
      </c>
      <c r="F446">
        <f>IF('軌道図'!$C$3="","",$B$2*$F$5*C446)</f>
      </c>
      <c r="H446">
        <f t="shared" si="63"/>
        <v>-0.3168333656023185</v>
      </c>
      <c r="I446">
        <f t="shared" si="64"/>
        <v>-0.9484812167044256</v>
      </c>
      <c r="J446">
        <f t="shared" si="65"/>
        <v>-0.1226461958246575</v>
      </c>
      <c r="K446">
        <f t="shared" si="66"/>
        <v>-0.2022339558246575</v>
      </c>
      <c r="L446">
        <f t="shared" si="67"/>
        <v>-0.3593131763267236</v>
      </c>
      <c r="M446">
        <f t="shared" si="68"/>
        <v>-0.33715154162111316</v>
      </c>
      <c r="N446">
        <f t="shared" si="69"/>
        <v>-0.23734651788681355</v>
      </c>
      <c r="Y446" s="155"/>
    </row>
    <row r="447" spans="1:25" ht="13.5">
      <c r="A447">
        <v>4.4</v>
      </c>
      <c r="B447">
        <f t="shared" si="60"/>
        <v>-0.30733286997841935</v>
      </c>
      <c r="C447">
        <f t="shared" si="61"/>
        <v>-0.951602073889516</v>
      </c>
      <c r="D447">
        <f t="shared" si="62"/>
        <v>-0.30733286997841935</v>
      </c>
      <c r="E447">
        <f>IF('軌道図'!$C$3="","",D447-$F$2)</f>
      </c>
      <c r="F447">
        <f>IF('軌道図'!$C$3="","",$B$2*$F$5*C447)</f>
      </c>
      <c r="H447">
        <f t="shared" si="63"/>
        <v>-0.30733286997841935</v>
      </c>
      <c r="I447">
        <f t="shared" si="64"/>
        <v>-0.951602073889516</v>
      </c>
      <c r="J447">
        <f t="shared" si="65"/>
        <v>-0.11896855396864613</v>
      </c>
      <c r="K447">
        <f t="shared" si="66"/>
        <v>-0.19855631396864615</v>
      </c>
      <c r="L447">
        <f t="shared" si="67"/>
        <v>-0.3604954507759037</v>
      </c>
      <c r="M447">
        <f t="shared" si="68"/>
        <v>-0.33434035496961834</v>
      </c>
      <c r="N447">
        <f t="shared" si="69"/>
        <v>-0.23999605597952486</v>
      </c>
      <c r="Y447" s="155"/>
    </row>
    <row r="448" spans="1:25" ht="13.5">
      <c r="A448">
        <v>4.41</v>
      </c>
      <c r="B448">
        <f t="shared" si="60"/>
        <v>-0.29780164132363307</v>
      </c>
      <c r="C448">
        <f t="shared" si="61"/>
        <v>-0.9546277716602164</v>
      </c>
      <c r="D448">
        <f t="shared" si="62"/>
        <v>-0.29780164132363307</v>
      </c>
      <c r="E448">
        <f>IF('軌道図'!$C$3="","",D448-$F$2)</f>
      </c>
      <c r="F448">
        <f>IF('軌道図'!$C$3="","",$B$2*$F$5*C448)</f>
      </c>
      <c r="H448">
        <f t="shared" si="63"/>
        <v>-0.29780164132363307</v>
      </c>
      <c r="I448">
        <f t="shared" si="64"/>
        <v>-0.9546277716602164</v>
      </c>
      <c r="J448">
        <f t="shared" si="65"/>
        <v>-0.11527901535637836</v>
      </c>
      <c r="K448">
        <f t="shared" si="66"/>
        <v>-0.19486677535637836</v>
      </c>
      <c r="L448">
        <f t="shared" si="67"/>
        <v>-0.3616416759804181</v>
      </c>
      <c r="M448">
        <f t="shared" si="68"/>
        <v>-0.3315029189882097</v>
      </c>
      <c r="N448">
        <f t="shared" si="69"/>
        <v>-0.24261817047784232</v>
      </c>
      <c r="Y448" s="155"/>
    </row>
    <row r="449" spans="1:25" ht="13.5">
      <c r="A449">
        <v>4.42</v>
      </c>
      <c r="B449">
        <f t="shared" si="60"/>
        <v>-0.2882406327528816</v>
      </c>
      <c r="C449">
        <f t="shared" si="61"/>
        <v>-0.9575580074492711</v>
      </c>
      <c r="D449">
        <f t="shared" si="62"/>
        <v>-0.2882406327528816</v>
      </c>
      <c r="E449">
        <f>IF('軌道図'!$C$3="","",D449-$F$2)</f>
      </c>
      <c r="F449">
        <f>IF('軌道図'!$C$3="","",$B$2*$F$5*C449)</f>
      </c>
      <c r="H449">
        <f t="shared" si="63"/>
        <v>-0.2882406327528816</v>
      </c>
      <c r="I449">
        <f t="shared" si="64"/>
        <v>-0.9575580074492711</v>
      </c>
      <c r="J449">
        <f t="shared" si="65"/>
        <v>-0.11157794893864047</v>
      </c>
      <c r="K449">
        <f t="shared" si="66"/>
        <v>-0.1911657089386405</v>
      </c>
      <c r="L449">
        <f t="shared" si="67"/>
        <v>-0.36275173731870136</v>
      </c>
      <c r="M449">
        <f t="shared" si="68"/>
        <v>-0.32863951741812075</v>
      </c>
      <c r="N449">
        <f t="shared" si="69"/>
        <v>-0.24521259917250138</v>
      </c>
      <c r="Y449" s="155"/>
    </row>
    <row r="450" spans="1:25" ht="13.5">
      <c r="A450">
        <v>4.43</v>
      </c>
      <c r="B450">
        <f t="shared" si="60"/>
        <v>-0.2786508003590546</v>
      </c>
      <c r="C450">
        <f t="shared" si="61"/>
        <v>-0.9603924882355434</v>
      </c>
      <c r="D450">
        <f t="shared" si="62"/>
        <v>-0.2786508003590546</v>
      </c>
      <c r="E450">
        <f>IF('軌道図'!$C$3="","",D450-$F$2)</f>
      </c>
      <c r="F450">
        <f>IF('軌道図'!$C$3="","",$B$2*$F$5*C450)</f>
      </c>
      <c r="H450">
        <f t="shared" si="63"/>
        <v>-0.2786508003590546</v>
      </c>
      <c r="I450">
        <f t="shared" si="64"/>
        <v>-0.9603924882355434</v>
      </c>
      <c r="J450">
        <f t="shared" si="65"/>
        <v>-0.10786572481899004</v>
      </c>
      <c r="K450">
        <f t="shared" si="66"/>
        <v>-0.18745348481899005</v>
      </c>
      <c r="L450">
        <f t="shared" si="67"/>
        <v>-0.36382552378554495</v>
      </c>
      <c r="M450">
        <f t="shared" si="68"/>
        <v>-0.3257504365971222</v>
      </c>
      <c r="N450">
        <f t="shared" si="69"/>
        <v>-0.2477790826227947</v>
      </c>
      <c r="Y450" s="155"/>
    </row>
    <row r="451" spans="1:25" ht="13.5">
      <c r="A451">
        <v>4.44</v>
      </c>
      <c r="B451">
        <f t="shared" si="60"/>
        <v>-0.26903310311739903</v>
      </c>
      <c r="C451">
        <f t="shared" si="61"/>
        <v>-0.9631309305733167</v>
      </c>
      <c r="D451">
        <f t="shared" si="62"/>
        <v>-0.26903310311739903</v>
      </c>
      <c r="E451">
        <f>IF('軌道図'!$C$3="","",D451-$F$2)</f>
      </c>
      <c r="F451">
        <f>IF('軌道図'!$C$3="","",$B$2*$F$5*C451)</f>
      </c>
      <c r="H451">
        <f t="shared" si="63"/>
        <v>-0.26903310311739903</v>
      </c>
      <c r="I451">
        <f t="shared" si="64"/>
        <v>-0.9631309305733167</v>
      </c>
      <c r="J451">
        <f t="shared" si="65"/>
        <v>-0.10414271421674516</v>
      </c>
      <c r="K451">
        <f t="shared" si="66"/>
        <v>-0.18373047421674515</v>
      </c>
      <c r="L451">
        <f t="shared" si="67"/>
        <v>-0.364862928003197</v>
      </c>
      <c r="M451">
        <f t="shared" si="68"/>
        <v>-0.3228359654308884</v>
      </c>
      <c r="N451">
        <f t="shared" si="69"/>
        <v>-0.2503173641825161</v>
      </c>
      <c r="Y451" s="155"/>
    </row>
    <row r="452" spans="1:25" ht="13.5">
      <c r="A452">
        <v>4.45</v>
      </c>
      <c r="B452">
        <f t="shared" si="60"/>
        <v>-0.2593885027896261</v>
      </c>
      <c r="C452">
        <f t="shared" si="61"/>
        <v>-0.9657730606206388</v>
      </c>
      <c r="D452">
        <f t="shared" si="62"/>
        <v>-0.2593885027896261</v>
      </c>
      <c r="E452">
        <f>IF('軌道図'!$C$3="","",D452-$F$2)</f>
      </c>
      <c r="F452">
        <f>IF('軌道図'!$C$3="","",$B$2*$F$5*C452)</f>
      </c>
      <c r="H452">
        <f t="shared" si="63"/>
        <v>-0.2593885027896261</v>
      </c>
      <c r="I452">
        <f t="shared" si="64"/>
        <v>-0.9657730606206388</v>
      </c>
      <c r="J452">
        <f t="shared" si="65"/>
        <v>-0.10040928942986427</v>
      </c>
      <c r="K452">
        <f t="shared" si="66"/>
        <v>-0.17999704942986428</v>
      </c>
      <c r="L452">
        <f t="shared" si="67"/>
        <v>-0.36586384623210005</v>
      </c>
      <c r="M452">
        <f t="shared" si="68"/>
        <v>-0.31989639536410774</v>
      </c>
      <c r="N452">
        <f t="shared" si="69"/>
        <v>-0.25282719002562437</v>
      </c>
      <c r="Y452" s="155"/>
    </row>
    <row r="453" spans="1:25" ht="13.5">
      <c r="A453">
        <v>4.46</v>
      </c>
      <c r="B453">
        <f t="shared" si="60"/>
        <v>-0.24971796382773062</v>
      </c>
      <c r="C453">
        <f t="shared" si="61"/>
        <v>-0.9683186141667072</v>
      </c>
      <c r="D453">
        <f t="shared" si="62"/>
        <v>-0.24971796382773062</v>
      </c>
      <c r="E453">
        <f>IF('軌道図'!$C$3="","",D453-$F$2)</f>
      </c>
      <c r="F453">
        <f>IF('軌道図'!$C$3="","",$B$2*$F$5*C453)</f>
      </c>
      <c r="H453">
        <f t="shared" si="63"/>
        <v>-0.24971796382773062</v>
      </c>
      <c r="I453">
        <f t="shared" si="64"/>
        <v>-0.9683186141667072</v>
      </c>
      <c r="J453">
        <f t="shared" si="65"/>
        <v>-0.09666582379771452</v>
      </c>
      <c r="K453">
        <f t="shared" si="66"/>
        <v>-0.17625358379771452</v>
      </c>
      <c r="L453">
        <f t="shared" si="67"/>
        <v>-0.3668281783812654</v>
      </c>
      <c r="M453">
        <f t="shared" si="68"/>
        <v>-0.31693202035133705</v>
      </c>
      <c r="N453">
        <f t="shared" si="69"/>
        <v>-0.25530830917162706</v>
      </c>
      <c r="Y453" s="155"/>
    </row>
    <row r="454" spans="1:25" ht="13.5">
      <c r="A454">
        <v>4.47</v>
      </c>
      <c r="B454">
        <f t="shared" si="60"/>
        <v>-0.24002245327754992</v>
      </c>
      <c r="C454">
        <f t="shared" si="61"/>
        <v>-0.9707673366582883</v>
      </c>
      <c r="D454">
        <f t="shared" si="62"/>
        <v>-0.24002245327754992</v>
      </c>
      <c r="E454">
        <f>IF('軌道図'!$C$3="","",D454-$F$2)</f>
      </c>
      <c r="F454">
        <f>IF('軌道図'!$C$3="","",$B$2*$F$5*C454)</f>
      </c>
      <c r="H454">
        <f t="shared" si="63"/>
        <v>-0.24002245327754992</v>
      </c>
      <c r="I454">
        <f t="shared" si="64"/>
        <v>-0.9707673366582883</v>
      </c>
      <c r="J454">
        <f t="shared" si="65"/>
        <v>-0.09291269166373957</v>
      </c>
      <c r="K454">
        <f t="shared" si="66"/>
        <v>-0.17250045166373956</v>
      </c>
      <c r="L454">
        <f t="shared" si="67"/>
        <v>-0.36775582801828177</v>
      </c>
      <c r="M454">
        <f t="shared" si="68"/>
        <v>-0.31394313682760727</v>
      </c>
      <c r="N454">
        <f t="shared" si="69"/>
        <v>-0.25776047351067705</v>
      </c>
      <c r="Y454" s="155"/>
    </row>
    <row r="455" spans="1:25" ht="13.5">
      <c r="A455">
        <v>4.48</v>
      </c>
      <c r="B455">
        <f t="shared" si="60"/>
        <v>-0.23030294068205867</v>
      </c>
      <c r="C455">
        <f t="shared" si="61"/>
        <v>-0.9731189832251739</v>
      </c>
      <c r="D455">
        <f t="shared" si="62"/>
        <v>-0.23030294068205867</v>
      </c>
      <c r="E455">
        <f>IF('軌道図'!$C$3="","",D455-$F$2)</f>
      </c>
      <c r="F455">
        <f>IF('軌道図'!$C$3="","",$B$2*$F$5*C455)</f>
      </c>
      <c r="H455">
        <f t="shared" si="63"/>
        <v>-0.23030294068205867</v>
      </c>
      <c r="I455">
        <f t="shared" si="64"/>
        <v>-0.9731189832251739</v>
      </c>
      <c r="J455">
        <f t="shared" si="65"/>
        <v>-0.08915026833802492</v>
      </c>
      <c r="K455">
        <f t="shared" si="66"/>
        <v>-0.16873802833802493</v>
      </c>
      <c r="L455">
        <f t="shared" si="67"/>
        <v>-0.3686467023789586</v>
      </c>
      <c r="M455">
        <f t="shared" si="68"/>
        <v>-0.3109300436787798</v>
      </c>
      <c r="N455">
        <f t="shared" si="69"/>
        <v>-0.26018343782838416</v>
      </c>
      <c r="Y455" s="155"/>
    </row>
    <row r="456" spans="1:25" ht="13.5">
      <c r="A456">
        <v>4.49</v>
      </c>
      <c r="B456">
        <f aca="true" t="shared" si="70" ref="B456:B519">COS(A456)</f>
        <v>-0.22056039798441854</v>
      </c>
      <c r="C456">
        <f aca="true" t="shared" si="71" ref="C456:C519">SIN(A456)</f>
        <v>-0.9753733187046665</v>
      </c>
      <c r="D456">
        <f aca="true" t="shared" si="72" ref="D456:D519">$B$2*B456</f>
        <v>-0.22056039798441854</v>
      </c>
      <c r="E456">
        <f>IF('軌道図'!$C$3="","",D456-$F$2)</f>
      </c>
      <c r="F456">
        <f>IF('軌道図'!$C$3="","",$B$2*$F$5*C456)</f>
      </c>
      <c r="H456">
        <f aca="true" t="shared" si="73" ref="H456:H519">COS(A456)</f>
        <v>-0.22056039798441854</v>
      </c>
      <c r="I456">
        <f aca="true" t="shared" si="74" ref="I456:I519">SIN(A456)</f>
        <v>-0.9753733187046665</v>
      </c>
      <c r="J456">
        <f aca="true" t="shared" si="75" ref="J456:J519">$I$2*H456</f>
        <v>-0.08537893005976842</v>
      </c>
      <c r="K456">
        <f aca="true" t="shared" si="76" ref="K456:K519">J456-$I$2*$L$2</f>
        <v>-0.16496669005976844</v>
      </c>
      <c r="L456">
        <f aca="true" t="shared" si="77" ref="L456:L519">$I$2*$L$5*I456</f>
        <v>-0.3695007123766019</v>
      </c>
      <c r="M456">
        <f aca="true" t="shared" si="78" ref="M456:M519">K456*$U$5-L456*$U$4</f>
        <v>-0.3078930422116591</v>
      </c>
      <c r="N456">
        <f aca="true" t="shared" si="79" ref="N456:N519">K456*$U$4+L456*$U$5</f>
        <v>-0.2625769598303353</v>
      </c>
      <c r="Y456" s="155"/>
    </row>
    <row r="457" spans="1:25" ht="13.5">
      <c r="A457">
        <v>4.5</v>
      </c>
      <c r="B457">
        <f t="shared" si="70"/>
        <v>-0.2107957994307797</v>
      </c>
      <c r="C457">
        <f t="shared" si="71"/>
        <v>-0.977530117665097</v>
      </c>
      <c r="D457">
        <f t="shared" si="72"/>
        <v>-0.2107957994307797</v>
      </c>
      <c r="E457">
        <f>IF('軌道図'!$C$3="","",D457-$F$2)</f>
      </c>
      <c r="F457">
        <f>IF('軌道図'!$C$3="","",$B$2*$F$5*C457)</f>
      </c>
      <c r="H457">
        <f t="shared" si="73"/>
        <v>-0.2107957994307797</v>
      </c>
      <c r="I457">
        <f t="shared" si="74"/>
        <v>-0.977530117665097</v>
      </c>
      <c r="J457">
        <f t="shared" si="75"/>
        <v>-0.08159905395965482</v>
      </c>
      <c r="K457">
        <f t="shared" si="76"/>
        <v>-0.16118681395965484</v>
      </c>
      <c r="L457">
        <f t="shared" si="77"/>
        <v>-0.37031777261092386</v>
      </c>
      <c r="M457">
        <f t="shared" si="78"/>
        <v>-0.3048324361238608</v>
      </c>
      <c r="N457">
        <f t="shared" si="79"/>
        <v>-0.26494080016632504</v>
      </c>
      <c r="Y457" s="155"/>
    </row>
    <row r="458" spans="1:25" ht="13.5">
      <c r="A458">
        <v>4.51</v>
      </c>
      <c r="B458">
        <f t="shared" si="70"/>
        <v>-0.20101012147286038</v>
      </c>
      <c r="C458">
        <f t="shared" si="71"/>
        <v>-0.9795891644283669</v>
      </c>
      <c r="D458">
        <f t="shared" si="72"/>
        <v>-0.20101012147286038</v>
      </c>
      <c r="E458">
        <f>IF('軌道図'!$C$3="","",D458-$F$2)</f>
      </c>
      <c r="F458">
        <f>IF('軌道図'!$C$3="","",$B$2*$F$5*C458)</f>
      </c>
      <c r="H458">
        <f t="shared" si="73"/>
        <v>-0.20101012147286038</v>
      </c>
      <c r="I458">
        <f t="shared" si="74"/>
        <v>-0.9795891644283669</v>
      </c>
      <c r="J458">
        <f t="shared" si="75"/>
        <v>-0.07781101802214425</v>
      </c>
      <c r="K458">
        <f t="shared" si="76"/>
        <v>-0.15739877802214425</v>
      </c>
      <c r="L458">
        <f t="shared" si="77"/>
        <v>-0.3710978013765818</v>
      </c>
      <c r="M458">
        <f t="shared" si="78"/>
        <v>-0.3017485314734432</v>
      </c>
      <c r="N458">
        <f t="shared" si="79"/>
        <v>-0.2672747224542898</v>
      </c>
      <c r="Y458" s="155"/>
    </row>
    <row r="459" spans="1:25" ht="13.5">
      <c r="A459">
        <v>4.52</v>
      </c>
      <c r="B459">
        <f t="shared" si="70"/>
        <v>-0.19120434267030162</v>
      </c>
      <c r="C459">
        <f t="shared" si="71"/>
        <v>-0.9815502530915153</v>
      </c>
      <c r="D459">
        <f t="shared" si="72"/>
        <v>-0.19120434267030162</v>
      </c>
      <c r="E459">
        <f>IF('軌道図'!$C$3="","",D459-$F$2)</f>
      </c>
      <c r="F459">
        <f>IF('軌道図'!$C$3="","",$B$2*$F$5*C459)</f>
      </c>
      <c r="H459">
        <f t="shared" si="73"/>
        <v>-0.19120434267030162</v>
      </c>
      <c r="I459">
        <f t="shared" si="74"/>
        <v>-0.9815502530915153</v>
      </c>
      <c r="J459">
        <f t="shared" si="75"/>
        <v>-0.07401520104767376</v>
      </c>
      <c r="K459">
        <f t="shared" si="76"/>
        <v>-0.15360296104767376</v>
      </c>
      <c r="L459">
        <f t="shared" si="77"/>
        <v>-0.37184072067134927</v>
      </c>
      <c r="M459">
        <f t="shared" si="78"/>
        <v>-0.2986416366483015</v>
      </c>
      <c r="N459">
        <f t="shared" si="79"/>
        <v>-0.26957849330394557</v>
      </c>
      <c r="Y459" s="155"/>
    </row>
    <row r="460" spans="1:25" ht="13.5">
      <c r="A460">
        <v>4.53</v>
      </c>
      <c r="B460">
        <f t="shared" si="70"/>
        <v>-0.18137944359281138</v>
      </c>
      <c r="C460">
        <f t="shared" si="71"/>
        <v>-0.9834131875473108</v>
      </c>
      <c r="D460">
        <f t="shared" si="72"/>
        <v>-0.18137944359281138</v>
      </c>
      <c r="E460">
        <f>IF('軌道図'!$C$3="","",D460-$F$2)</f>
      </c>
      <c r="F460">
        <f>IF('軌道図'!$C$3="","",$B$2*$F$5*C460)</f>
      </c>
      <c r="H460">
        <f t="shared" si="73"/>
        <v>-0.18137944359281138</v>
      </c>
      <c r="I460">
        <f t="shared" si="74"/>
        <v>-0.9834131875473108</v>
      </c>
      <c r="J460">
        <f t="shared" si="75"/>
        <v>-0.07021198261477729</v>
      </c>
      <c r="K460">
        <f t="shared" si="76"/>
        <v>-0.1497997426147773</v>
      </c>
      <c r="L460">
        <f t="shared" si="77"/>
        <v>-0.3725464562039159</v>
      </c>
      <c r="M460">
        <f t="shared" si="78"/>
        <v>-0.2955120623353288</v>
      </c>
      <c r="N460">
        <f t="shared" si="79"/>
        <v>-0.2718518823401274</v>
      </c>
      <c r="Y460" s="155"/>
    </row>
    <row r="461" spans="1:25" ht="13.5">
      <c r="A461">
        <v>4.54</v>
      </c>
      <c r="B461">
        <f t="shared" si="70"/>
        <v>-0.1715364067221118</v>
      </c>
      <c r="C461">
        <f t="shared" si="71"/>
        <v>-0.9851777815038595</v>
      </c>
      <c r="D461">
        <f t="shared" si="72"/>
        <v>-0.1715364067221118</v>
      </c>
      <c r="E461">
        <f>IF('軌道図'!$C$3="","",D461-$F$2)</f>
      </c>
      <c r="F461">
        <f>IF('軌道図'!$C$3="","",$B$2*$F$5*C461)</f>
      </c>
      <c r="H461">
        <f t="shared" si="73"/>
        <v>-0.1715364067221118</v>
      </c>
      <c r="I461">
        <f t="shared" si="74"/>
        <v>-0.9851777815038595</v>
      </c>
      <c r="J461">
        <f t="shared" si="75"/>
        <v>-0.06640174304212948</v>
      </c>
      <c r="K461">
        <f t="shared" si="76"/>
        <v>-0.1459895030421295</v>
      </c>
      <c r="L461">
        <f t="shared" si="77"/>
        <v>-0.3732149374013164</v>
      </c>
      <c r="M461">
        <f t="shared" si="78"/>
        <v>-0.292360121489349</v>
      </c>
      <c r="N461">
        <f t="shared" si="79"/>
        <v>-0.2740946622258258</v>
      </c>
      <c r="Y461" s="155"/>
    </row>
    <row r="462" spans="1:25" ht="13.5">
      <c r="A462">
        <v>4.55</v>
      </c>
      <c r="B462">
        <f t="shared" si="70"/>
        <v>-0.1616762163536865</v>
      </c>
      <c r="C462">
        <f t="shared" si="71"/>
        <v>-0.9868438585032365</v>
      </c>
      <c r="D462">
        <f t="shared" si="72"/>
        <v>-0.1616762163536865</v>
      </c>
      <c r="E462">
        <f>IF('軌道図'!$C$3="","",D462-$F$2)</f>
      </c>
      <c r="F462">
        <f>IF('軌道図'!$C$3="","",$B$2*$F$5*C462)</f>
      </c>
      <c r="H462">
        <f t="shared" si="73"/>
        <v>-0.1616762163536865</v>
      </c>
      <c r="I462">
        <f t="shared" si="74"/>
        <v>-0.9868438585032365</v>
      </c>
      <c r="J462">
        <f t="shared" si="75"/>
        <v>-0.06258486335051204</v>
      </c>
      <c r="K462">
        <f t="shared" si="76"/>
        <v>-0.14217262335051206</v>
      </c>
      <c r="L462">
        <f t="shared" si="77"/>
        <v>-0.3738460974159882</v>
      </c>
      <c r="M462">
        <f t="shared" si="78"/>
        <v>-0.28918612930181975</v>
      </c>
      <c r="N462">
        <f t="shared" si="79"/>
        <v>-0.2763066086849214</v>
      </c>
      <c r="Y462" s="155"/>
    </row>
    <row r="463" spans="1:25" ht="13.5">
      <c r="A463">
        <v>4.56</v>
      </c>
      <c r="B463">
        <f t="shared" si="70"/>
        <v>-0.15179985849835556</v>
      </c>
      <c r="C463">
        <f t="shared" si="71"/>
        <v>-0.9884112519391305</v>
      </c>
      <c r="D463">
        <f t="shared" si="72"/>
        <v>-0.15179985849835556</v>
      </c>
      <c r="E463">
        <f>IF('軌道図'!$C$3="","",D463-$F$2)</f>
      </c>
      <c r="F463">
        <f>IF('軌道図'!$C$3="","",$B$2*$F$5*C463)</f>
      </c>
      <c r="H463">
        <f t="shared" si="73"/>
        <v>-0.15179985849835556</v>
      </c>
      <c r="I463">
        <f t="shared" si="74"/>
        <v>-0.9884112519391305</v>
      </c>
      <c r="J463">
        <f t="shared" si="75"/>
        <v>-0.058761725224713436</v>
      </c>
      <c r="K463">
        <f t="shared" si="76"/>
        <v>-0.13834948522471344</v>
      </c>
      <c r="L463">
        <f t="shared" si="77"/>
        <v>-0.37443987313245575</v>
      </c>
      <c r="M463">
        <f t="shared" si="78"/>
        <v>-0.28599040316931484</v>
      </c>
      <c r="N463">
        <f t="shared" si="79"/>
        <v>-0.2784875005246115</v>
      </c>
      <c r="Y463" s="155"/>
    </row>
    <row r="464" spans="1:25" ht="13.5">
      <c r="A464">
        <v>4.57</v>
      </c>
      <c r="B464">
        <f t="shared" si="70"/>
        <v>-0.14190832078367338</v>
      </c>
      <c r="C464">
        <f t="shared" si="71"/>
        <v>-0.9898798050735039</v>
      </c>
      <c r="D464">
        <f t="shared" si="72"/>
        <v>-0.14190832078367338</v>
      </c>
      <c r="E464">
        <f>IF('軌道図'!$C$3="","",D464-$F$2)</f>
      </c>
      <c r="F464">
        <f>IF('軌道図'!$C$3="","",$B$2*$F$5*C464)</f>
      </c>
      <c r="H464">
        <f t="shared" si="73"/>
        <v>-0.14190832078367338</v>
      </c>
      <c r="I464">
        <f t="shared" si="74"/>
        <v>-0.9898798050735039</v>
      </c>
      <c r="J464">
        <f t="shared" si="75"/>
        <v>-0.05493271097535997</v>
      </c>
      <c r="K464">
        <f t="shared" si="76"/>
        <v>-0.13452047097535996</v>
      </c>
      <c r="L464">
        <f t="shared" si="77"/>
        <v>-0.37499620517364235</v>
      </c>
      <c r="M464">
        <f t="shared" si="78"/>
        <v>-0.28277326266178426</v>
      </c>
      <c r="N464">
        <f t="shared" si="79"/>
        <v>-0.28063711965752985</v>
      </c>
      <c r="Y464" s="155"/>
    </row>
    <row r="465" spans="1:25" ht="13.5">
      <c r="A465">
        <v>4.58</v>
      </c>
      <c r="B465">
        <f t="shared" si="70"/>
        <v>-0.13200259235517026</v>
      </c>
      <c r="C465">
        <f t="shared" si="71"/>
        <v>-0.991249371052267</v>
      </c>
      <c r="D465">
        <f t="shared" si="72"/>
        <v>-0.13200259235517026</v>
      </c>
      <c r="E465">
        <f>IF('軌道図'!$C$3="","",D465-$F$2)</f>
      </c>
      <c r="F465">
        <f>IF('軌道図'!$C$3="","",$B$2*$F$5*C465)</f>
      </c>
      <c r="H465">
        <f t="shared" si="73"/>
        <v>-0.13200259235517026</v>
      </c>
      <c r="I465">
        <f t="shared" si="74"/>
        <v>-0.991249371052267</v>
      </c>
      <c r="J465">
        <f t="shared" si="75"/>
        <v>-0.051098203500686404</v>
      </c>
      <c r="K465">
        <f t="shared" si="76"/>
        <v>-0.1306859635006864</v>
      </c>
      <c r="L465">
        <f t="shared" si="77"/>
        <v>-0.3755150379068073</v>
      </c>
      <c r="M465">
        <f t="shared" si="78"/>
        <v>-0.2795350294905982</v>
      </c>
      <c r="N465">
        <f t="shared" si="79"/>
        <v>-0.28275525112355393</v>
      </c>
      <c r="Y465" s="155"/>
    </row>
    <row r="466" spans="1:25" ht="13.5">
      <c r="A466">
        <v>4.59</v>
      </c>
      <c r="B466">
        <f t="shared" si="70"/>
        <v>-0.12208366377743342</v>
      </c>
      <c r="C466">
        <f t="shared" si="71"/>
        <v>-0.9925198129199632</v>
      </c>
      <c r="D466">
        <f t="shared" si="72"/>
        <v>-0.12208366377743342</v>
      </c>
      <c r="E466">
        <f>IF('軌道図'!$C$3="","",D466-$F$2)</f>
      </c>
      <c r="F466">
        <f>IF('軌道図'!$C$3="","",$B$2*$F$5*C466)</f>
      </c>
      <c r="H466">
        <f t="shared" si="73"/>
        <v>-0.12208366377743342</v>
      </c>
      <c r="I466">
        <f t="shared" si="74"/>
        <v>-0.9925198129199632</v>
      </c>
      <c r="J466">
        <f t="shared" si="75"/>
        <v>-0.04725858624824448</v>
      </c>
      <c r="K466">
        <f t="shared" si="76"/>
        <v>-0.12684634624824448</v>
      </c>
      <c r="L466">
        <f t="shared" si="77"/>
        <v>-0.37599631944910966</v>
      </c>
      <c r="M466">
        <f t="shared" si="78"/>
        <v>-0.27627602747637514</v>
      </c>
      <c r="N466">
        <f t="shared" si="79"/>
        <v>-0.2848416831113025</v>
      </c>
      <c r="Y466" s="155"/>
    </row>
    <row r="467" spans="1:25" ht="13.5">
      <c r="A467">
        <v>4.6</v>
      </c>
      <c r="B467">
        <f t="shared" si="70"/>
        <v>-0.11215252693505487</v>
      </c>
      <c r="C467">
        <f t="shared" si="71"/>
        <v>-0.9936910036334644</v>
      </c>
      <c r="D467">
        <f t="shared" si="72"/>
        <v>-0.11215252693505487</v>
      </c>
      <c r="E467">
        <f>IF('軌道図'!$C$3="","",D467-$F$2)</f>
      </c>
      <c r="F467">
        <f>IF('軌道図'!$C$3="","",$B$2*$F$5*C467)</f>
      </c>
      <c r="H467">
        <f t="shared" si="73"/>
        <v>-0.11215252693505487</v>
      </c>
      <c r="I467">
        <f t="shared" si="74"/>
        <v>-0.9936910036334644</v>
      </c>
      <c r="J467">
        <f t="shared" si="75"/>
        <v>-0.04341424317655974</v>
      </c>
      <c r="K467">
        <f t="shared" si="76"/>
        <v>-0.12300200317655974</v>
      </c>
      <c r="L467">
        <f t="shared" si="77"/>
        <v>-0.3764400016727964</v>
      </c>
      <c r="M467">
        <f t="shared" si="78"/>
        <v>-0.2729965825166006</v>
      </c>
      <c r="N467">
        <f t="shared" si="79"/>
        <v>-0.28689620697931556</v>
      </c>
      <c r="Y467" s="155"/>
    </row>
    <row r="468" spans="1:25" ht="13.5">
      <c r="A468">
        <v>4.61</v>
      </c>
      <c r="B468">
        <f t="shared" si="70"/>
        <v>-0.10221017493344206</v>
      </c>
      <c r="C468">
        <f t="shared" si="71"/>
        <v>-0.9947628260746756</v>
      </c>
      <c r="D468">
        <f t="shared" si="72"/>
        <v>-0.10221017493344206</v>
      </c>
      <c r="E468">
        <f>IF('軌道図'!$C$3="","",D468-$F$2)</f>
      </c>
      <c r="F468">
        <f>IF('軌道図'!$C$3="","",$B$2*$F$5*C468)</f>
      </c>
      <c r="H468">
        <f t="shared" si="73"/>
        <v>-0.10221017493344206</v>
      </c>
      <c r="I468">
        <f t="shared" si="74"/>
        <v>-0.9947628260746756</v>
      </c>
      <c r="J468">
        <f t="shared" si="75"/>
        <v>-0.03956555871673542</v>
      </c>
      <c r="K468">
        <f t="shared" si="76"/>
        <v>-0.11915331871673543</v>
      </c>
      <c r="L468">
        <f t="shared" si="77"/>
        <v>-0.37684604021001483</v>
      </c>
      <c r="M468">
        <f t="shared" si="78"/>
        <v>-0.26969702255303735</v>
      </c>
      <c r="N468">
        <f t="shared" si="79"/>
        <v>-0.2889186172769185</v>
      </c>
      <c r="Y468" s="155"/>
    </row>
    <row r="469" spans="1:25" ht="13.5">
      <c r="A469">
        <v>4.62</v>
      </c>
      <c r="B469">
        <f t="shared" si="70"/>
        <v>-0.09225760199951166</v>
      </c>
      <c r="C469">
        <f t="shared" si="71"/>
        <v>-0.9957351730622453</v>
      </c>
      <c r="D469">
        <f t="shared" si="72"/>
        <v>-0.09225760199951166</v>
      </c>
      <c r="E469">
        <f>IF('軌道図'!$C$3="","",D469-$F$2)</f>
      </c>
      <c r="F469">
        <f>IF('軌道図'!$C$3="","",$B$2*$F$5*C469)</f>
      </c>
      <c r="H469">
        <f t="shared" si="73"/>
        <v>-0.09225760199951166</v>
      </c>
      <c r="I469">
        <f t="shared" si="74"/>
        <v>-0.9957351730622453</v>
      </c>
      <c r="J469">
        <f t="shared" si="75"/>
        <v>-0.03571291773401097</v>
      </c>
      <c r="K469">
        <f t="shared" si="76"/>
        <v>-0.11530067773401098</v>
      </c>
      <c r="L469">
        <f t="shared" si="77"/>
        <v>-0.3772143944572496</v>
      </c>
      <c r="M469">
        <f t="shared" si="78"/>
        <v>-0.2663776775389328</v>
      </c>
      <c r="N469">
        <f t="shared" si="79"/>
        <v>-0.29090871176476657</v>
      </c>
      <c r="Y469" s="155"/>
    </row>
    <row r="470" spans="1:25" ht="13.5">
      <c r="A470">
        <v>4.63</v>
      </c>
      <c r="B470">
        <f t="shared" si="70"/>
        <v>-0.08229580338226238</v>
      </c>
      <c r="C470">
        <f t="shared" si="71"/>
        <v>-0.9966079473622855</v>
      </c>
      <c r="D470">
        <f t="shared" si="72"/>
        <v>-0.08229580338226238</v>
      </c>
      <c r="E470">
        <f>IF('軌道図'!$C$3="","",D470-$F$2)</f>
      </c>
      <c r="F470">
        <f>IF('軌道図'!$C$3="","",$B$2*$F$5*C470)</f>
      </c>
      <c r="H470">
        <f t="shared" si="73"/>
        <v>-0.08229580338226238</v>
      </c>
      <c r="I470">
        <f t="shared" si="74"/>
        <v>-0.9966079473622855</v>
      </c>
      <c r="J470">
        <f t="shared" si="75"/>
        <v>-0.031856705489273766</v>
      </c>
      <c r="K470">
        <f t="shared" si="76"/>
        <v>-0.11144446548927378</v>
      </c>
      <c r="L470">
        <f t="shared" si="77"/>
        <v>-0.37754502757938285</v>
      </c>
      <c r="M470">
        <f t="shared" si="78"/>
        <v>-0.263038879406022</v>
      </c>
      <c r="N470">
        <f t="shared" si="79"/>
        <v>-0.2928662914350696</v>
      </c>
      <c r="Y470" s="155"/>
    </row>
    <row r="471" spans="1:25" ht="13.5">
      <c r="A471">
        <v>4.64</v>
      </c>
      <c r="B471">
        <f t="shared" si="70"/>
        <v>-0.07232577525325448</v>
      </c>
      <c r="C471">
        <f t="shared" si="71"/>
        <v>-0.9973810616980933</v>
      </c>
      <c r="D471">
        <f t="shared" si="72"/>
        <v>-0.07232577525325448</v>
      </c>
      <c r="E471">
        <f>IF('軌道図'!$C$3="","",D471-$F$2)</f>
      </c>
      <c r="F471">
        <f>IF('軌道図'!$C$3="","",$B$2*$F$5*C471)</f>
      </c>
      <c r="H471">
        <f t="shared" si="73"/>
        <v>-0.07232577525325448</v>
      </c>
      <c r="I471">
        <f t="shared" si="74"/>
        <v>-0.9973810616980933</v>
      </c>
      <c r="J471">
        <f t="shared" si="75"/>
        <v>-0.02799730760053481</v>
      </c>
      <c r="K471">
        <f t="shared" si="76"/>
        <v>-0.10758506760053482</v>
      </c>
      <c r="L471">
        <f t="shared" si="77"/>
        <v>-0.377837906513378</v>
      </c>
      <c r="M471">
        <f t="shared" si="78"/>
        <v>-0.2596809620313358</v>
      </c>
      <c r="N471">
        <f t="shared" si="79"/>
        <v>-0.2947911605314918</v>
      </c>
      <c r="Y471" s="155"/>
    </row>
    <row r="472" spans="1:25" ht="13.5">
      <c r="A472">
        <v>4.65</v>
      </c>
      <c r="B472">
        <f t="shared" si="70"/>
        <v>-0.06234851460699166</v>
      </c>
      <c r="C472">
        <f t="shared" si="71"/>
        <v>-0.9980544387588794</v>
      </c>
      <c r="D472">
        <f t="shared" si="72"/>
        <v>-0.06234851460699166</v>
      </c>
      <c r="E472">
        <f>IF('軌道図'!$C$3="","",D472-$F$2)</f>
      </c>
      <c r="F472">
        <f>IF('軌道図'!$C$3="","",$B$2*$F$5*C472)</f>
      </c>
      <c r="H472">
        <f t="shared" si="73"/>
        <v>-0.06234851460699166</v>
      </c>
      <c r="I472">
        <f t="shared" si="74"/>
        <v>-0.9980544387588794</v>
      </c>
      <c r="J472">
        <f t="shared" si="75"/>
        <v>-0.02413511000436647</v>
      </c>
      <c r="K472">
        <f t="shared" si="76"/>
        <v>-0.10372287000436647</v>
      </c>
      <c r="L472">
        <f t="shared" si="77"/>
        <v>-0.3780930019715857</v>
      </c>
      <c r="M472">
        <f t="shared" si="78"/>
        <v>-0.2563042612038131</v>
      </c>
      <c r="N472">
        <f t="shared" si="79"/>
        <v>-0.2966831265687278</v>
      </c>
      <c r="Y472" s="155"/>
    </row>
    <row r="473" spans="1:25" ht="13.5">
      <c r="A473">
        <v>4.66</v>
      </c>
      <c r="B473">
        <f t="shared" si="70"/>
        <v>-0.052365019161225934</v>
      </c>
      <c r="C473">
        <f t="shared" si="71"/>
        <v>-0.9986280112074989</v>
      </c>
      <c r="D473">
        <f t="shared" si="72"/>
        <v>-0.052365019161225934</v>
      </c>
      <c r="E473">
        <f>IF('軌道図'!$C$3="","",D473-$F$2)</f>
      </c>
      <c r="F473">
        <f>IF('軌道図'!$C$3="","",$B$2*$F$5*C473)</f>
      </c>
      <c r="H473">
        <f t="shared" si="73"/>
        <v>-0.052365019161225934</v>
      </c>
      <c r="I473">
        <f t="shared" si="74"/>
        <v>-0.9986280112074989</v>
      </c>
      <c r="J473">
        <f t="shared" si="75"/>
        <v>-0.02027049891731056</v>
      </c>
      <c r="K473">
        <f t="shared" si="76"/>
        <v>-0.09985825891731057</v>
      </c>
      <c r="L473">
        <f t="shared" si="77"/>
        <v>-0.3783102884446727</v>
      </c>
      <c r="M473">
        <f t="shared" si="78"/>
        <v>-0.25290911459072346</v>
      </c>
      <c r="N473">
        <f t="shared" si="79"/>
        <v>-0.29854200035175016</v>
      </c>
      <c r="Y473" s="155"/>
    </row>
    <row r="474" spans="1:25" ht="13.5">
      <c r="A474">
        <v>4.67</v>
      </c>
      <c r="B474">
        <f t="shared" si="70"/>
        <v>-0.04237628725718146</v>
      </c>
      <c r="C474">
        <f t="shared" si="71"/>
        <v>-0.9991017216871848</v>
      </c>
      <c r="D474">
        <f t="shared" si="72"/>
        <v>-0.04237628725718146</v>
      </c>
      <c r="E474">
        <f>IF('軌道図'!$C$3="","",D474-$F$2)</f>
      </c>
      <c r="F474">
        <f>IF('軌道図'!$C$3="","",$B$2*$F$5*C474)</f>
      </c>
      <c r="H474">
        <f t="shared" si="73"/>
        <v>-0.04237628725718146</v>
      </c>
      <c r="I474">
        <f t="shared" si="74"/>
        <v>-0.9991017216871848</v>
      </c>
      <c r="J474">
        <f t="shared" si="75"/>
        <v>-0.016403860797254945</v>
      </c>
      <c r="K474">
        <f t="shared" si="76"/>
        <v>-0.09599162079725496</v>
      </c>
      <c r="L474">
        <f t="shared" si="77"/>
        <v>-0.3784897442041727</v>
      </c>
      <c r="M474">
        <f t="shared" si="78"/>
        <v>-0.2494958617038985</v>
      </c>
      <c r="N474">
        <f t="shared" si="79"/>
        <v>-0.30036759599472973</v>
      </c>
      <c r="Y474" s="155"/>
    </row>
    <row r="475" spans="1:25" ht="13.5">
      <c r="A475">
        <v>4.68</v>
      </c>
      <c r="B475">
        <f t="shared" si="70"/>
        <v>-0.03238331775972473</v>
      </c>
      <c r="C475">
        <f t="shared" si="71"/>
        <v>-0.999475522827284</v>
      </c>
      <c r="D475">
        <f t="shared" si="72"/>
        <v>-0.03238331775972473</v>
      </c>
      <c r="E475">
        <f>IF('軌道図'!$C$3="","",D475-$F$2)</f>
      </c>
      <c r="F475">
        <f>IF('軌道図'!$C$3="","",$B$2*$F$5*C475)</f>
      </c>
      <c r="H475">
        <f t="shared" si="73"/>
        <v>-0.03238331775972473</v>
      </c>
      <c r="I475">
        <f t="shared" si="74"/>
        <v>-0.999475522827284</v>
      </c>
      <c r="J475">
        <f t="shared" si="75"/>
        <v>-0.012535582304789442</v>
      </c>
      <c r="K475">
        <f t="shared" si="76"/>
        <v>-0.09212334230478945</v>
      </c>
      <c r="L475">
        <f t="shared" si="77"/>
        <v>-0.3786313513046594</v>
      </c>
      <c r="M475">
        <f t="shared" si="78"/>
        <v>-0.24606484386578265</v>
      </c>
      <c r="N475">
        <f t="shared" si="79"/>
        <v>-0.3021597309396238</v>
      </c>
      <c r="Y475" s="155"/>
    </row>
    <row r="476" spans="1:25" ht="13.5">
      <c r="A476">
        <v>4.69</v>
      </c>
      <c r="B476">
        <f t="shared" si="70"/>
        <v>-0.022387109957477145</v>
      </c>
      <c r="C476">
        <f t="shared" si="71"/>
        <v>-0.999749377247994</v>
      </c>
      <c r="D476">
        <f t="shared" si="72"/>
        <v>-0.022387109957477145</v>
      </c>
      <c r="E476">
        <f>IF('軌道図'!$C$3="","",D476-$F$2)</f>
      </c>
      <c r="F476">
        <f>IF('軌道図'!$C$3="","",$B$2*$F$5*C476)</f>
      </c>
      <c r="H476">
        <f t="shared" si="73"/>
        <v>-0.022387109957477145</v>
      </c>
      <c r="I476">
        <f t="shared" si="74"/>
        <v>-0.999749377247994</v>
      </c>
      <c r="J476">
        <f t="shared" si="75"/>
        <v>-0.008666050264539402</v>
      </c>
      <c r="K476">
        <f t="shared" si="76"/>
        <v>-0.0882538102645394</v>
      </c>
      <c r="L476">
        <f t="shared" si="77"/>
        <v>-0.3787350955855407</v>
      </c>
      <c r="M476">
        <f t="shared" si="78"/>
        <v>-0.24261640417530012</v>
      </c>
      <c r="N476">
        <f t="shared" si="79"/>
        <v>-0.3039182259744311</v>
      </c>
      <c r="Y476" s="155"/>
    </row>
    <row r="477" spans="1:25" ht="13.5">
      <c r="A477">
        <v>4.7</v>
      </c>
      <c r="B477">
        <f t="shared" si="70"/>
        <v>-0.01238866346289056</v>
      </c>
      <c r="C477">
        <f t="shared" si="71"/>
        <v>-0.9999232575641008</v>
      </c>
      <c r="D477">
        <f t="shared" si="72"/>
        <v>-0.01238866346289056</v>
      </c>
      <c r="E477">
        <f>IF('軌道図'!$C$3="","",D477-$F$2)</f>
      </c>
      <c r="F477">
        <f>IF('軌道図'!$C$3="","",$B$2*$F$5*C477)</f>
      </c>
      <c r="H477">
        <f t="shared" si="73"/>
        <v>-0.01238866346289056</v>
      </c>
      <c r="I477">
        <f t="shared" si="74"/>
        <v>-0.9999232575641008</v>
      </c>
      <c r="J477">
        <f t="shared" si="75"/>
        <v>-0.004795651626484936</v>
      </c>
      <c r="K477">
        <f t="shared" si="76"/>
        <v>-0.08438341162648494</v>
      </c>
      <c r="L477">
        <f t="shared" si="77"/>
        <v>-0.3788009666724749</v>
      </c>
      <c r="M477">
        <f t="shared" si="78"/>
        <v>-0.23915088747354696</v>
      </c>
      <c r="N477">
        <f t="shared" si="79"/>
        <v>-0.3056429052511135</v>
      </c>
      <c r="Y477" s="155"/>
    </row>
    <row r="478" spans="1:25" ht="13.5">
      <c r="A478">
        <v>4.71</v>
      </c>
      <c r="B478">
        <f t="shared" si="70"/>
        <v>-0.0023889781122815386</v>
      </c>
      <c r="C478">
        <f t="shared" si="71"/>
        <v>-0.999997146387718</v>
      </c>
      <c r="D478">
        <f t="shared" si="72"/>
        <v>-0.0023889781122815386</v>
      </c>
      <c r="E478">
        <f>IF('軌道図'!$C$3="","",D478-$F$2)</f>
      </c>
      <c r="F478">
        <f>IF('軌道図'!$C$3="","",$B$2*$F$5*C478)</f>
      </c>
      <c r="H478">
        <f t="shared" si="73"/>
        <v>-0.0023889781122815386</v>
      </c>
      <c r="I478">
        <f t="shared" si="74"/>
        <v>-0.999997146387718</v>
      </c>
      <c r="J478">
        <f t="shared" si="75"/>
        <v>-0.0009247734272641836</v>
      </c>
      <c r="K478">
        <f t="shared" si="76"/>
        <v>-0.0805125334272642</v>
      </c>
      <c r="L478">
        <f t="shared" si="77"/>
        <v>-0.37882895797840843</v>
      </c>
      <c r="M478">
        <f t="shared" si="78"/>
        <v>-0.23566864030930512</v>
      </c>
      <c r="N478">
        <f t="shared" si="79"/>
        <v>-0.30733359630318063</v>
      </c>
      <c r="Y478" s="155"/>
    </row>
    <row r="479" spans="1:25" ht="13.5">
      <c r="A479">
        <v>4.72</v>
      </c>
      <c r="B479">
        <f t="shared" si="70"/>
        <v>0.007610946134147902</v>
      </c>
      <c r="C479">
        <f t="shared" si="71"/>
        <v>-0.9999710363300245</v>
      </c>
      <c r="D479">
        <f t="shared" si="72"/>
        <v>0.007610946134147902</v>
      </c>
      <c r="E479">
        <f>IF('軌道図'!$C$3="","",D479-$F$2)</f>
      </c>
      <c r="F479">
        <f>IF('軌道図'!$C$3="","",$B$2*$F$5*C479)</f>
      </c>
      <c r="H479">
        <f t="shared" si="73"/>
        <v>0.007610946134147902</v>
      </c>
      <c r="I479">
        <f t="shared" si="74"/>
        <v>-0.9999710363300245</v>
      </c>
      <c r="J479">
        <f t="shared" si="75"/>
        <v>0.002946197248528653</v>
      </c>
      <c r="K479">
        <f t="shared" si="76"/>
        <v>-0.07664156275147135</v>
      </c>
      <c r="L479">
        <f t="shared" si="77"/>
        <v>-0.37881906670423376</v>
      </c>
      <c r="M479">
        <f t="shared" si="78"/>
        <v>-0.2321700109043891</v>
      </c>
      <c r="N479">
        <f t="shared" si="79"/>
        <v>-0.30899013006293624</v>
      </c>
      <c r="Y479" s="155"/>
    </row>
    <row r="480" spans="1:25" ht="13.5">
      <c r="A480">
        <v>4.73</v>
      </c>
      <c r="B480">
        <f t="shared" si="70"/>
        <v>0.01761010929230725</v>
      </c>
      <c r="C480">
        <f t="shared" si="71"/>
        <v>-0.9998449300020044</v>
      </c>
      <c r="D480">
        <f t="shared" si="72"/>
        <v>0.01761010929230725</v>
      </c>
      <c r="E480">
        <f>IF('軌道図'!$C$3="","",D480-$F$2)</f>
      </c>
      <c r="F480">
        <f>IF('軌道図'!$C$3="","",$B$2*$F$5*C480)</f>
      </c>
      <c r="H480">
        <f t="shared" si="73"/>
        <v>0.01761010929230725</v>
      </c>
      <c r="I480">
        <f t="shared" si="74"/>
        <v>-0.9998449300020044</v>
      </c>
      <c r="J480">
        <f t="shared" si="75"/>
        <v>0.0068168733070521365</v>
      </c>
      <c r="K480">
        <f t="shared" si="76"/>
        <v>-0.07277088669294787</v>
      </c>
      <c r="L480">
        <f t="shared" si="77"/>
        <v>-0.3787712938390702</v>
      </c>
      <c r="M480">
        <f t="shared" si="78"/>
        <v>-0.22865534911882368</v>
      </c>
      <c r="N480">
        <f t="shared" si="79"/>
        <v>-0.3106123408783849</v>
      </c>
      <c r="Y480" s="155"/>
    </row>
    <row r="481" spans="1:25" ht="13.5">
      <c r="A481">
        <v>4.74</v>
      </c>
      <c r="B481">
        <f t="shared" si="70"/>
        <v>0.02760751145421152</v>
      </c>
      <c r="C481">
        <f t="shared" si="71"/>
        <v>-0.9996188400141854</v>
      </c>
      <c r="D481">
        <f t="shared" si="72"/>
        <v>0.02760751145421152</v>
      </c>
      <c r="E481">
        <f>IF('軌道図'!$C$3="","",D481-$F$2)</f>
      </c>
      <c r="F481">
        <f>IF('軌道図'!$C$3="","",$B$2*$F$5*C481)</f>
      </c>
      <c r="H481">
        <f t="shared" si="73"/>
        <v>0.02760751145421152</v>
      </c>
      <c r="I481">
        <f t="shared" si="74"/>
        <v>-0.9996188400141854</v>
      </c>
      <c r="J481">
        <f t="shared" si="75"/>
        <v>0.01068686768392528</v>
      </c>
      <c r="K481">
        <f t="shared" si="76"/>
        <v>-0.06890089231607473</v>
      </c>
      <c r="L481">
        <f t="shared" si="77"/>
        <v>-0.3786856441601644</v>
      </c>
      <c r="M481">
        <f t="shared" si="78"/>
        <v>-0.22512500641585903</v>
      </c>
      <c r="N481">
        <f t="shared" si="79"/>
        <v>-0.3122000665297966</v>
      </c>
      <c r="Y481" s="155"/>
    </row>
    <row r="482" spans="1:25" ht="13.5">
      <c r="A482">
        <v>4.75</v>
      </c>
      <c r="B482">
        <f t="shared" si="70"/>
        <v>0.03760215288797655</v>
      </c>
      <c r="C482">
        <f t="shared" si="71"/>
        <v>-0.999292788975378</v>
      </c>
      <c r="D482">
        <f t="shared" si="72"/>
        <v>0.03760215288797655</v>
      </c>
      <c r="E482">
        <f>IF('軌道図'!$C$3="","",D482-$F$2)</f>
      </c>
      <c r="F482">
        <f>IF('軌道図'!$C$3="","",$B$2*$F$5*C482)</f>
      </c>
      <c r="H482">
        <f t="shared" si="73"/>
        <v>0.03760215288797655</v>
      </c>
      <c r="I482">
        <f t="shared" si="74"/>
        <v>-0.999292788975378</v>
      </c>
      <c r="J482">
        <f t="shared" si="75"/>
        <v>0.014555793382935724</v>
      </c>
      <c r="K482">
        <f t="shared" si="76"/>
        <v>-0.06503196661706429</v>
      </c>
      <c r="L482">
        <f t="shared" si="77"/>
        <v>-0.3785621262324129</v>
      </c>
      <c r="M482">
        <f t="shared" si="78"/>
        <v>-0.22157933582682324</v>
      </c>
      <c r="N482">
        <f t="shared" si="79"/>
        <v>-0.3137531482459294</v>
      </c>
      <c r="Y482" s="155"/>
    </row>
    <row r="483" spans="1:25" ht="13.5">
      <c r="A483">
        <v>4.76</v>
      </c>
      <c r="B483">
        <f t="shared" si="70"/>
        <v>0.047593034137787815</v>
      </c>
      <c r="C483">
        <f t="shared" si="71"/>
        <v>-0.9988668094904142</v>
      </c>
      <c r="D483">
        <f t="shared" si="72"/>
        <v>0.047593034137787815</v>
      </c>
      <c r="E483">
        <f>IF('軌道図'!$C$3="","",D483-$F$2)</f>
      </c>
      <c r="F483">
        <f>IF('軌道図'!$C$3="","",$B$2*$F$5*C483)</f>
      </c>
      <c r="H483">
        <f t="shared" si="73"/>
        <v>0.047593034137787815</v>
      </c>
      <c r="I483">
        <f t="shared" si="74"/>
        <v>-0.9988668094904142</v>
      </c>
      <c r="J483">
        <f t="shared" si="75"/>
        <v>0.018423263514737664</v>
      </c>
      <c r="K483">
        <f t="shared" si="76"/>
        <v>-0.06116449648526234</v>
      </c>
      <c r="L483">
        <f t="shared" si="77"/>
        <v>-0.3784007524075056</v>
      </c>
      <c r="M483">
        <f t="shared" si="78"/>
        <v>-0.21801869191582052</v>
      </c>
      <c r="N483">
        <f t="shared" si="79"/>
        <v>-0.3152714307199061</v>
      </c>
      <c r="Y483" s="155"/>
    </row>
    <row r="484" spans="1:25" ht="13.5">
      <c r="A484">
        <v>4.77</v>
      </c>
      <c r="B484">
        <f t="shared" si="70"/>
        <v>0.05757915612384602</v>
      </c>
      <c r="C484">
        <f t="shared" si="71"/>
        <v>-0.9983409441568876</v>
      </c>
      <c r="D484">
        <f t="shared" si="72"/>
        <v>0.05757915612384602</v>
      </c>
      <c r="E484">
        <f>IF('軌道図'!$C$3="","",D484-$F$2)</f>
      </c>
      <c r="F484">
        <f>IF('軌道図'!$C$3="","",$B$2*$F$5*C484)</f>
      </c>
      <c r="H484">
        <f t="shared" si="73"/>
        <v>0.05757915612384602</v>
      </c>
      <c r="I484">
        <f t="shared" si="74"/>
        <v>-0.9983409441568876</v>
      </c>
      <c r="J484">
        <f t="shared" si="75"/>
        <v>0.022288891335540795</v>
      </c>
      <c r="K484">
        <f t="shared" si="76"/>
        <v>-0.05729886866445921</v>
      </c>
      <c r="L484">
        <f t="shared" si="77"/>
        <v>-0.3782015388226904</v>
      </c>
      <c r="M484">
        <f t="shared" si="78"/>
        <v>-0.21444343074427477</v>
      </c>
      <c r="N484">
        <f t="shared" si="79"/>
        <v>-0.31675476212474435</v>
      </c>
      <c r="Y484" s="155"/>
    </row>
    <row r="485" spans="1:25" ht="13.5">
      <c r="A485">
        <v>4.78</v>
      </c>
      <c r="B485">
        <f t="shared" si="70"/>
        <v>0.0675595202422752</v>
      </c>
      <c r="C485">
        <f t="shared" si="71"/>
        <v>-0.9977152455608933</v>
      </c>
      <c r="D485">
        <f t="shared" si="72"/>
        <v>0.0675595202422752</v>
      </c>
      <c r="E485">
        <f>IF('軌道図'!$C$3="","",D485-$F$2)</f>
      </c>
      <c r="F485">
        <f>IF('軌道図'!$C$3="","",$B$2*$F$5*C485)</f>
      </c>
      <c r="H485">
        <f t="shared" si="73"/>
        <v>0.0675595202422752</v>
      </c>
      <c r="I485">
        <f t="shared" si="74"/>
        <v>-0.9977152455608933</v>
      </c>
      <c r="J485">
        <f t="shared" si="75"/>
        <v>0.026152290285784727</v>
      </c>
      <c r="K485">
        <f t="shared" si="76"/>
        <v>-0.05343546971421528</v>
      </c>
      <c r="L485">
        <f t="shared" si="77"/>
        <v>-0.3779645053991599</v>
      </c>
      <c r="M485">
        <f t="shared" si="78"/>
        <v>-0.21085390983532348</v>
      </c>
      <c r="N485">
        <f t="shared" si="79"/>
        <v>-0.31820299412854</v>
      </c>
      <c r="Y485" s="155"/>
    </row>
    <row r="486" spans="1:25" ht="13.5">
      <c r="A486">
        <v>4.79</v>
      </c>
      <c r="B486">
        <f t="shared" si="70"/>
        <v>0.07753312846497869</v>
      </c>
      <c r="C486">
        <f t="shared" si="71"/>
        <v>-0.9969897762717695</v>
      </c>
      <c r="D486">
        <f t="shared" si="72"/>
        <v>0.07753312846497869</v>
      </c>
      <c r="E486">
        <f>IF('軌道図'!$C$3="","",D486-$F$2)</f>
      </c>
      <c r="F486">
        <f>IF('軌道図'!$C$3="","",$B$2*$F$5*C486)</f>
      </c>
      <c r="H486">
        <f t="shared" si="73"/>
        <v>0.07753312846497869</v>
      </c>
      <c r="I486">
        <f t="shared" si="74"/>
        <v>-0.9969897762717695</v>
      </c>
      <c r="J486">
        <f t="shared" si="75"/>
        <v>0.03001307402879325</v>
      </c>
      <c r="K486">
        <f t="shared" si="76"/>
        <v>-0.04957468597120676</v>
      </c>
      <c r="L486">
        <f t="shared" si="77"/>
        <v>-0.37768967584005875</v>
      </c>
      <c r="M486">
        <f t="shared" si="78"/>
        <v>-0.20725048813806685</v>
      </c>
      <c r="N486">
        <f t="shared" si="79"/>
        <v>-0.31961598190929913</v>
      </c>
      <c r="Y486" s="155"/>
    </row>
    <row r="487" spans="1:25" ht="13.5">
      <c r="A487">
        <v>4.8</v>
      </c>
      <c r="B487">
        <f t="shared" si="70"/>
        <v>0.0874989834394464</v>
      </c>
      <c r="C487">
        <f t="shared" si="71"/>
        <v>-0.9961646088358407</v>
      </c>
      <c r="D487">
        <f t="shared" si="72"/>
        <v>0.0874989834394464</v>
      </c>
      <c r="E487">
        <f>IF('軌道図'!$C$3="","",D487-$F$2)</f>
      </c>
      <c r="F487">
        <f>IF('軌道図'!$C$3="","",$B$2*$F$5*C487)</f>
      </c>
      <c r="H487">
        <f t="shared" si="73"/>
        <v>0.0874989834394464</v>
      </c>
      <c r="I487">
        <f t="shared" si="74"/>
        <v>-0.9961646088358407</v>
      </c>
      <c r="J487">
        <f t="shared" si="75"/>
        <v>0.0338708564894097</v>
      </c>
      <c r="K487">
        <f t="shared" si="76"/>
        <v>-0.04571690351059031</v>
      </c>
      <c r="L487">
        <f t="shared" si="77"/>
        <v>-0.377377077628114</v>
      </c>
      <c r="M487">
        <f t="shared" si="78"/>
        <v>-0.2036335259916715</v>
      </c>
      <c r="N487">
        <f t="shared" si="79"/>
        <v>-0.3209935841694215</v>
      </c>
      <c r="Y487" s="155"/>
    </row>
    <row r="488" spans="1:25" ht="13.5">
      <c r="A488">
        <v>4.81</v>
      </c>
      <c r="B488">
        <f t="shared" si="70"/>
        <v>0.09745608858848573</v>
      </c>
      <c r="C488">
        <f t="shared" si="71"/>
        <v>-0.9952398257691627</v>
      </c>
      <c r="D488">
        <f t="shared" si="72"/>
        <v>0.09745608858848573</v>
      </c>
      <c r="E488">
        <f>IF('軌道図'!$C$3="","",D488-$F$2)</f>
      </c>
      <c r="F488">
        <f>IF('軌道図'!$C$3="","",$B$2*$F$5*C488)</f>
      </c>
      <c r="H488">
        <f t="shared" si="73"/>
        <v>0.09745608858848573</v>
      </c>
      <c r="I488">
        <f t="shared" si="74"/>
        <v>-0.9952398257691627</v>
      </c>
      <c r="J488">
        <f t="shared" si="75"/>
        <v>0.037725251892602826</v>
      </c>
      <c r="K488">
        <f t="shared" si="76"/>
        <v>-0.04186250810739718</v>
      </c>
      <c r="L488">
        <f t="shared" si="77"/>
        <v>-0.37702674202288633</v>
      </c>
      <c r="M488">
        <f t="shared" si="78"/>
        <v>-0.20000338508933793</v>
      </c>
      <c r="N488">
        <f t="shared" si="79"/>
        <v>-0.32233566314982887</v>
      </c>
      <c r="Y488" s="155"/>
    </row>
    <row r="489" spans="1:25" ht="13.5">
      <c r="A489">
        <v>4.82</v>
      </c>
      <c r="B489">
        <f t="shared" si="70"/>
        <v>0.10740344820988024</v>
      </c>
      <c r="C489">
        <f t="shared" si="71"/>
        <v>-0.9942155195492713</v>
      </c>
      <c r="D489">
        <f t="shared" si="72"/>
        <v>0.10740344820988024</v>
      </c>
      <c r="E489">
        <f>IF('軌道図'!$C$3="","",D489-$F$2)</f>
      </c>
      <c r="F489">
        <f>IF('軌道図'!$C$3="","",$B$2*$F$5*C489)</f>
      </c>
      <c r="H489">
        <f t="shared" si="73"/>
        <v>0.10740344820988024</v>
      </c>
      <c r="I489">
        <f t="shared" si="74"/>
        <v>-0.9942155195492713</v>
      </c>
      <c r="J489">
        <f t="shared" si="75"/>
        <v>0.04157587480204464</v>
      </c>
      <c r="K489">
        <f t="shared" si="76"/>
        <v>-0.03801188519795537</v>
      </c>
      <c r="L489">
        <f t="shared" si="77"/>
        <v>-0.3766387040576442</v>
      </c>
      <c r="M489">
        <f t="shared" si="78"/>
        <v>-0.19636042844213097</v>
      </c>
      <c r="N489">
        <f t="shared" si="79"/>
        <v>-0.3236420846437419</v>
      </c>
      <c r="Y489" s="155"/>
    </row>
    <row r="490" spans="1:25" ht="13.5">
      <c r="A490">
        <v>4.83</v>
      </c>
      <c r="B490">
        <f t="shared" si="70"/>
        <v>0.11734006757595546</v>
      </c>
      <c r="C490">
        <f t="shared" si="71"/>
        <v>-0.9930917926059354</v>
      </c>
      <c r="D490">
        <f t="shared" si="72"/>
        <v>0.11734006757595546</v>
      </c>
      <c r="E490">
        <f>IF('軌道図'!$C$3="","",D490-$F$2)</f>
      </c>
      <c r="F490">
        <f>IF('軌道図'!$C$3="","",$B$2*$F$5*C490)</f>
      </c>
      <c r="H490">
        <f t="shared" si="73"/>
        <v>0.11734006757595546</v>
      </c>
      <c r="I490">
        <f t="shared" si="74"/>
        <v>-0.9930917926059354</v>
      </c>
      <c r="J490">
        <f t="shared" si="75"/>
        <v>0.045422340158652354</v>
      </c>
      <c r="K490">
        <f t="shared" si="76"/>
        <v>-0.034165419841347654</v>
      </c>
      <c r="L490">
        <f t="shared" si="77"/>
        <v>-0.3762130025358609</v>
      </c>
      <c r="M490">
        <f t="shared" si="78"/>
        <v>-0.19270502034268014</v>
      </c>
      <c r="N490">
        <f t="shared" si="79"/>
        <v>-0.3249127180100995</v>
      </c>
      <c r="Y490" s="155"/>
    </row>
    <row r="491" spans="1:25" ht="13.5">
      <c r="A491">
        <v>4.84</v>
      </c>
      <c r="B491">
        <f t="shared" si="70"/>
        <v>0.12726495303305616</v>
      </c>
      <c r="C491">
        <f t="shared" si="71"/>
        <v>-0.9918687573109126</v>
      </c>
      <c r="D491">
        <f t="shared" si="72"/>
        <v>0.12726495303305616</v>
      </c>
      <c r="E491">
        <f>IF('軌道図'!$C$3="","",D491-$F$2)</f>
      </c>
      <c r="F491">
        <f>IF('軌道図'!$C$3="","",$B$2*$F$5*C491)</f>
      </c>
      <c r="H491">
        <f t="shared" si="73"/>
        <v>0.12726495303305616</v>
      </c>
      <c r="I491">
        <f t="shared" si="74"/>
        <v>-0.9918687573109126</v>
      </c>
      <c r="J491">
        <f t="shared" si="75"/>
        <v>0.04926426331909604</v>
      </c>
      <c r="K491">
        <f t="shared" si="76"/>
        <v>-0.03032349668090397</v>
      </c>
      <c r="L491">
        <f t="shared" si="77"/>
        <v>-0.3757496800273338</v>
      </c>
      <c r="M491">
        <f t="shared" si="78"/>
        <v>-0.18903752632874893</v>
      </c>
      <c r="N491">
        <f t="shared" si="79"/>
        <v>-0.3261474361866241</v>
      </c>
      <c r="Y491" s="155"/>
    </row>
    <row r="492" spans="1:25" ht="13.5">
      <c r="A492">
        <v>4.85</v>
      </c>
      <c r="B492">
        <f t="shared" si="70"/>
        <v>0.1371771121009073</v>
      </c>
      <c r="C492">
        <f t="shared" si="71"/>
        <v>-0.9905465359667133</v>
      </c>
      <c r="D492">
        <f t="shared" si="72"/>
        <v>0.1371771121009073</v>
      </c>
      <c r="E492">
        <f>IF('軌道図'!$C$3="","",D492-$F$2)</f>
      </c>
      <c r="F492">
        <f>IF('軌道図'!$C$3="","",$B$2*$F$5*C492)</f>
      </c>
      <c r="H492">
        <f t="shared" si="73"/>
        <v>0.1371771121009073</v>
      </c>
      <c r="I492">
        <f t="shared" si="74"/>
        <v>-0.9905465359667133</v>
      </c>
      <c r="J492">
        <f t="shared" si="75"/>
        <v>0.053101260094261214</v>
      </c>
      <c r="K492">
        <f t="shared" si="76"/>
        <v>-0.026486499905738793</v>
      </c>
      <c r="L492">
        <f t="shared" si="77"/>
        <v>-0.37524878286392765</v>
      </c>
      <c r="M492">
        <f t="shared" si="78"/>
        <v>-0.18535831314668252</v>
      </c>
      <c r="N492">
        <f t="shared" si="79"/>
        <v>-0.327346115702527</v>
      </c>
      <c r="Y492" s="155"/>
    </row>
    <row r="493" spans="1:25" ht="13.5">
      <c r="A493">
        <v>4.86</v>
      </c>
      <c r="B493">
        <f t="shared" si="70"/>
        <v>0.1470755535718631</v>
      </c>
      <c r="C493">
        <f t="shared" si="71"/>
        <v>-0.9891252607943698</v>
      </c>
      <c r="D493">
        <f t="shared" si="72"/>
        <v>0.1470755535718631</v>
      </c>
      <c r="E493">
        <f>IF('軌道図'!$C$3="","",D493-$F$2)</f>
      </c>
      <c r="F493">
        <f>IF('軌道図'!$C$3="","",$B$2*$F$5*C493)</f>
      </c>
      <c r="H493">
        <f t="shared" si="73"/>
        <v>0.1470755535718631</v>
      </c>
      <c r="I493">
        <f t="shared" si="74"/>
        <v>-0.9891252607943698</v>
      </c>
      <c r="J493">
        <f t="shared" si="75"/>
        <v>0.05693294678766821</v>
      </c>
      <c r="K493">
        <f t="shared" si="76"/>
        <v>-0.0226548132123318</v>
      </c>
      <c r="L493">
        <f t="shared" si="77"/>
        <v>-0.3747103611349413</v>
      </c>
      <c r="M493">
        <f t="shared" si="78"/>
        <v>-0.1816677487147328</v>
      </c>
      <c r="N493">
        <f t="shared" si="79"/>
        <v>-0.3285086366908555</v>
      </c>
      <c r="Y493" s="155"/>
    </row>
    <row r="494" spans="1:25" ht="13.5">
      <c r="A494">
        <v>4.87</v>
      </c>
      <c r="B494">
        <f t="shared" si="70"/>
        <v>0.15695928761002342</v>
      </c>
      <c r="C494">
        <f t="shared" si="71"/>
        <v>-0.9876050739202153</v>
      </c>
      <c r="D494">
        <f t="shared" si="72"/>
        <v>0.15695928761002342</v>
      </c>
      <c r="E494">
        <f>IF('軌道図'!$C$3="","",D494-$F$2)</f>
      </c>
      <c r="F494">
        <f>IF('軌道図'!$C$3="","",$B$2*$F$5*C494)</f>
      </c>
      <c r="H494">
        <f t="shared" si="73"/>
        <v>0.15695928761002342</v>
      </c>
      <c r="I494">
        <f t="shared" si="74"/>
        <v>-0.9876050739202153</v>
      </c>
      <c r="J494">
        <f t="shared" si="75"/>
        <v>0.06075894023384007</v>
      </c>
      <c r="K494">
        <f t="shared" si="76"/>
        <v>-0.018828819766159938</v>
      </c>
      <c r="L494">
        <f t="shared" si="77"/>
        <v>-0.37413446868209915</v>
      </c>
      <c r="M494">
        <f t="shared" si="78"/>
        <v>-0.17796620208626807</v>
      </c>
      <c r="N494">
        <f t="shared" si="79"/>
        <v>-0.3296348829004794</v>
      </c>
      <c r="Y494" s="155"/>
    </row>
    <row r="495" spans="1:25" ht="13.5">
      <c r="A495">
        <v>4.88</v>
      </c>
      <c r="B495">
        <f t="shared" si="70"/>
        <v>0.1668273258502217</v>
      </c>
      <c r="C495">
        <f t="shared" si="71"/>
        <v>-0.9859861273616704</v>
      </c>
      <c r="D495">
        <f t="shared" si="72"/>
        <v>0.1668273258502217</v>
      </c>
      <c r="E495">
        <f>IF('軌道図'!$C$3="","",D495-$F$2)</f>
      </c>
      <c r="F495">
        <f>IF('軌道図'!$C$3="","",$B$2*$F$5*C495)</f>
      </c>
      <c r="H495">
        <f t="shared" si="73"/>
        <v>0.1668273258502217</v>
      </c>
      <c r="I495">
        <f t="shared" si="74"/>
        <v>-0.9859861273616704</v>
      </c>
      <c r="J495">
        <f t="shared" si="75"/>
        <v>0.06457885783662082</v>
      </c>
      <c r="K495">
        <f t="shared" si="76"/>
        <v>-0.01500890216337919</v>
      </c>
      <c r="L495">
        <f t="shared" si="77"/>
        <v>-0.37352116309416644</v>
      </c>
      <c r="M495">
        <f t="shared" si="78"/>
        <v>-0.17425404341286635</v>
      </c>
      <c r="N495">
        <f t="shared" si="79"/>
        <v>-0.33072474170771626</v>
      </c>
      <c r="Y495" s="155"/>
    </row>
    <row r="496" spans="1:25" ht="13.5">
      <c r="A496">
        <v>4.89</v>
      </c>
      <c r="B496">
        <f t="shared" si="70"/>
        <v>0.17667868149685725</v>
      </c>
      <c r="C496">
        <f t="shared" si="71"/>
        <v>-0.9842685830120416</v>
      </c>
      <c r="D496">
        <f t="shared" si="72"/>
        <v>0.17667868149685725</v>
      </c>
      <c r="E496">
        <f>IF('軌道図'!$C$3="","",D496-$F$2)</f>
      </c>
      <c r="F496">
        <f>IF('軌道図'!$C$3="","",$B$2*$F$5*C496)</f>
      </c>
      <c r="H496">
        <f t="shared" si="73"/>
        <v>0.17667868149685725</v>
      </c>
      <c r="I496">
        <f t="shared" si="74"/>
        <v>-0.9842685830120416</v>
      </c>
      <c r="J496">
        <f t="shared" si="75"/>
        <v>0.06839231760743344</v>
      </c>
      <c r="K496">
        <f t="shared" si="76"/>
        <v>-0.011195442392566562</v>
      </c>
      <c r="L496">
        <f t="shared" si="77"/>
        <v>-0.37287050570119096</v>
      </c>
      <c r="M496">
        <f t="shared" si="78"/>
        <v>-0.17053164390730144</v>
      </c>
      <c r="N496">
        <f t="shared" si="79"/>
        <v>-0.33177810412759384</v>
      </c>
      <c r="Y496" s="155"/>
    </row>
    <row r="497" spans="1:25" ht="13.5">
      <c r="A497">
        <v>4.9</v>
      </c>
      <c r="B497">
        <f t="shared" si="70"/>
        <v>0.18651236942257576</v>
      </c>
      <c r="C497">
        <f t="shared" si="71"/>
        <v>-0.9824526126243325</v>
      </c>
      <c r="D497">
        <f t="shared" si="72"/>
        <v>0.18651236942257576</v>
      </c>
      <c r="E497">
        <f>IF('軌道図'!$C$3="","",D497-$F$2)</f>
      </c>
      <c r="F497">
        <f>IF('軌道図'!$C$3="","",$B$2*$F$5*C497)</f>
      </c>
      <c r="H497">
        <f t="shared" si="73"/>
        <v>0.18651236942257576</v>
      </c>
      <c r="I497">
        <f t="shared" si="74"/>
        <v>-0.9824526126243325</v>
      </c>
      <c r="J497">
        <f t="shared" si="75"/>
        <v>0.07219893820347907</v>
      </c>
      <c r="K497">
        <f t="shared" si="76"/>
        <v>-0.007388821796520936</v>
      </c>
      <c r="L497">
        <f t="shared" si="77"/>
        <v>-0.37218256156836965</v>
      </c>
      <c r="M497">
        <f t="shared" si="78"/>
        <v>-0.16679937580642162</v>
      </c>
      <c r="N497">
        <f t="shared" si="79"/>
        <v>-0.33279486482474774</v>
      </c>
      <c r="Y497" s="155"/>
    </row>
    <row r="498" spans="1:25" ht="13.5">
      <c r="A498">
        <v>4.91</v>
      </c>
      <c r="B498">
        <f t="shared" si="70"/>
        <v>0.19632740626677758</v>
      </c>
      <c r="C498">
        <f t="shared" si="71"/>
        <v>-0.9805383977940689</v>
      </c>
      <c r="D498">
        <f t="shared" si="72"/>
        <v>0.19632740626677758</v>
      </c>
      <c r="E498">
        <f>IF('軌道図'!$C$3="","",D498-$F$2)</f>
      </c>
      <c r="F498">
        <f>IF('軌道図'!$C$3="","",$B$2*$F$5*C498)</f>
      </c>
      <c r="H498">
        <f t="shared" si="73"/>
        <v>0.19632740626677758</v>
      </c>
      <c r="I498">
        <f t="shared" si="74"/>
        <v>-0.9805383977940689</v>
      </c>
      <c r="J498">
        <f t="shared" si="75"/>
        <v>0.0759983389658696</v>
      </c>
      <c r="K498">
        <f t="shared" si="76"/>
        <v>-0.0035894210341304023</v>
      </c>
      <c r="L498">
        <f t="shared" si="77"/>
        <v>-0.3714573994895427</v>
      </c>
      <c r="M498">
        <f t="shared" si="78"/>
        <v>-0.16305761233392743</v>
      </c>
      <c r="N498">
        <f t="shared" si="79"/>
        <v>-0.3337749221239556</v>
      </c>
      <c r="Y498" s="155"/>
    </row>
    <row r="499" spans="1:25" ht="13.5">
      <c r="A499">
        <v>4.92</v>
      </c>
      <c r="B499">
        <f t="shared" si="70"/>
        <v>0.20612281053395834</v>
      </c>
      <c r="C499">
        <f t="shared" si="71"/>
        <v>-0.9785261299411385</v>
      </c>
      <c r="D499">
        <f t="shared" si="72"/>
        <v>0.20612281053395834</v>
      </c>
      <c r="E499">
        <f>IF('軌道図'!$C$3="","",D499-$F$2)</f>
      </c>
      <c r="F499">
        <f>IF('軌道図'!$C$3="","",$B$2*$F$5*C499)</f>
      </c>
      <c r="H499">
        <f t="shared" si="73"/>
        <v>0.20612281053395834</v>
      </c>
      <c r="I499">
        <f t="shared" si="74"/>
        <v>-0.9785261299411385</v>
      </c>
      <c r="J499">
        <f t="shared" si="75"/>
        <v>0.07979013995769527</v>
      </c>
      <c r="K499">
        <f t="shared" si="76"/>
        <v>0.00020237995769525896</v>
      </c>
      <c r="L499">
        <f t="shared" si="77"/>
        <v>-0.37069509198031353</v>
      </c>
      <c r="M499">
        <f t="shared" si="78"/>
        <v>-0.15930672766304763</v>
      </c>
      <c r="N499">
        <f t="shared" si="79"/>
        <v>-0.334718178020304</v>
      </c>
      <c r="Y499" s="155"/>
    </row>
    <row r="500" spans="1:25" ht="13.5">
      <c r="A500">
        <v>4.93</v>
      </c>
      <c r="B500">
        <f t="shared" si="70"/>
        <v>0.21589760269185415</v>
      </c>
      <c r="C500">
        <f t="shared" si="71"/>
        <v>-0.9764160102906497</v>
      </c>
      <c r="D500">
        <f t="shared" si="72"/>
        <v>0.21589760269185415</v>
      </c>
      <c r="E500">
        <f>IF('軌道図'!$C$3="","",D500-$F$2)</f>
      </c>
      <c r="F500">
        <f>IF('軌道図'!$C$3="","",$B$2*$F$5*C500)</f>
      </c>
      <c r="H500">
        <f t="shared" si="73"/>
        <v>0.21589760269185415</v>
      </c>
      <c r="I500">
        <f t="shared" si="74"/>
        <v>-0.9764160102906497</v>
      </c>
      <c r="J500">
        <f t="shared" si="75"/>
        <v>0.08357396200201674</v>
      </c>
      <c r="K500">
        <f t="shared" si="76"/>
        <v>0.003986202002016728</v>
      </c>
      <c r="L500">
        <f t="shared" si="77"/>
        <v>-0.3698957152707979</v>
      </c>
      <c r="M500">
        <f t="shared" si="78"/>
        <v>-0.15554709687912358</v>
      </c>
      <c r="N500">
        <f t="shared" si="79"/>
        <v>-0.3356245381889897</v>
      </c>
      <c r="Y500" s="155"/>
    </row>
    <row r="501" spans="1:25" ht="13.5">
      <c r="A501">
        <v>4.94</v>
      </c>
      <c r="B501">
        <f t="shared" si="70"/>
        <v>0.2256508052693957</v>
      </c>
      <c r="C501">
        <f t="shared" si="71"/>
        <v>-0.9742082498528091</v>
      </c>
      <c r="D501">
        <f t="shared" si="72"/>
        <v>0.2256508052693957</v>
      </c>
      <c r="E501">
        <f>IF('軌道図'!$C$3="","",D501-$F$2)</f>
      </c>
      <c r="F501">
        <f>IF('軌道図'!$C$3="","",$B$2*$F$5*C501)</f>
      </c>
      <c r="H501">
        <f t="shared" si="73"/>
        <v>0.2256508052693957</v>
      </c>
      <c r="I501">
        <f t="shared" si="74"/>
        <v>-0.9742082498528091</v>
      </c>
      <c r="J501">
        <f t="shared" si="75"/>
        <v>0.08734942671978307</v>
      </c>
      <c r="K501">
        <f t="shared" si="76"/>
        <v>0.007761666719783067</v>
      </c>
      <c r="L501">
        <f t="shared" si="77"/>
        <v>-0.36905934929800055</v>
      </c>
      <c r="M501">
        <f t="shared" si="78"/>
        <v>-0.15177909594210037</v>
      </c>
      <c r="N501">
        <f t="shared" si="79"/>
        <v>-0.336493911994751</v>
      </c>
      <c r="Y501" s="155"/>
    </row>
    <row r="502" spans="1:25" ht="13.5">
      <c r="A502">
        <v>4.95</v>
      </c>
      <c r="B502">
        <f t="shared" si="70"/>
        <v>0.23538144295445118</v>
      </c>
      <c r="C502">
        <f t="shared" si="71"/>
        <v>-0.9719030694018208</v>
      </c>
      <c r="D502">
        <f t="shared" si="72"/>
        <v>0.23538144295445118</v>
      </c>
      <c r="E502">
        <f>IF('軌道図'!$C$3="","",D502-$F$2)</f>
      </c>
      <c r="F502">
        <f>IF('軌道図'!$C$3="","",$B$2*$F$5*C502)</f>
      </c>
      <c r="H502">
        <f t="shared" si="73"/>
        <v>0.23538144295445118</v>
      </c>
      <c r="I502">
        <f t="shared" si="74"/>
        <v>-0.9719030694018208</v>
      </c>
      <c r="J502">
        <f t="shared" si="75"/>
        <v>0.09111615656766806</v>
      </c>
      <c r="K502">
        <f t="shared" si="76"/>
        <v>0.011528396567668048</v>
      </c>
      <c r="L502">
        <f t="shared" si="77"/>
        <v>-0.3681860776978219</v>
      </c>
      <c r="M502">
        <f t="shared" si="78"/>
        <v>-0.14800310164893238</v>
      </c>
      <c r="N502">
        <f t="shared" si="79"/>
        <v>-0.33732621250093175</v>
      </c>
      <c r="Y502" s="155"/>
    </row>
    <row r="503" spans="1:25" ht="13.5">
      <c r="A503">
        <v>4.96</v>
      </c>
      <c r="B503">
        <f t="shared" si="70"/>
        <v>0.24508854269136174</v>
      </c>
      <c r="C503">
        <f t="shared" si="71"/>
        <v>-0.9695006994538088</v>
      </c>
      <c r="D503">
        <f t="shared" si="72"/>
        <v>0.24508854269136174</v>
      </c>
      <c r="E503">
        <f>IF('軌道図'!$C$3="","",D503-$F$2)</f>
      </c>
      <c r="F503">
        <f>IF('軌道図'!$C$3="","",$B$2*$F$5*C503)</f>
      </c>
      <c r="H503">
        <f t="shared" si="73"/>
        <v>0.24508854269136174</v>
      </c>
      <c r="I503">
        <f t="shared" si="74"/>
        <v>-0.9695006994538088</v>
      </c>
      <c r="J503">
        <f t="shared" si="75"/>
        <v>0.09487377487582613</v>
      </c>
      <c r="K503">
        <f t="shared" si="76"/>
        <v>0.01528601487582612</v>
      </c>
      <c r="L503">
        <f t="shared" si="77"/>
        <v>-0.3672759877966942</v>
      </c>
      <c r="M503">
        <f t="shared" si="78"/>
        <v>-0.14421949159590186</v>
      </c>
      <c r="N503">
        <f t="shared" si="79"/>
        <v>-0.3381213564781749</v>
      </c>
      <c r="Y503" s="155"/>
    </row>
    <row r="504" spans="1:25" ht="13.5">
      <c r="A504">
        <v>4.97</v>
      </c>
      <c r="B504">
        <f t="shared" si="70"/>
        <v>0.25477113377824295</v>
      </c>
      <c r="C504">
        <f t="shared" si="71"/>
        <v>-0.967001380243766</v>
      </c>
      <c r="D504">
        <f t="shared" si="72"/>
        <v>0.25477113377824295</v>
      </c>
      <c r="E504">
        <f>IF('軌道図'!$C$3="","",D504-$F$2)</f>
      </c>
      <c r="F504">
        <f>IF('軌道図'!$C$3="","",$B$2*$F$5*C504)</f>
      </c>
      <c r="H504">
        <f t="shared" si="73"/>
        <v>0.25477113377824295</v>
      </c>
      <c r="I504">
        <f t="shared" si="74"/>
        <v>-0.967001380243766</v>
      </c>
      <c r="J504">
        <f t="shared" si="75"/>
        <v>0.09862190588555785</v>
      </c>
      <c r="K504">
        <f t="shared" si="76"/>
        <v>0.019034145885557838</v>
      </c>
      <c r="L504">
        <f t="shared" si="77"/>
        <v>-0.3663291706028491</v>
      </c>
      <c r="M504">
        <f t="shared" si="78"/>
        <v>-0.14042864414086118</v>
      </c>
      <c r="N504">
        <f t="shared" si="79"/>
        <v>-0.33887926441274535</v>
      </c>
      <c r="Y504" s="155"/>
    </row>
    <row r="505" spans="1:25" ht="13.5">
      <c r="A505">
        <v>4.98</v>
      </c>
      <c r="B505">
        <f t="shared" si="70"/>
        <v>0.2644282479640558</v>
      </c>
      <c r="C505">
        <f t="shared" si="71"/>
        <v>-0.9644053617015305</v>
      </c>
      <c r="D505">
        <f t="shared" si="72"/>
        <v>0.2644282479640558</v>
      </c>
      <c r="E505">
        <f>IF('軌道図'!$C$3="","",D505-$F$2)</f>
      </c>
      <c r="F505">
        <f>IF('軌道図'!$C$3="","",$B$2*$F$5*C505)</f>
      </c>
      <c r="H505">
        <f t="shared" si="73"/>
        <v>0.2644282479640558</v>
      </c>
      <c r="I505">
        <f t="shared" si="74"/>
        <v>-0.9644053617015305</v>
      </c>
      <c r="J505">
        <f t="shared" si="75"/>
        <v>0.102360174786886</v>
      </c>
      <c r="K505">
        <f t="shared" si="76"/>
        <v>0.02277241478688599</v>
      </c>
      <c r="L505">
        <f t="shared" si="77"/>
        <v>-0.3653457207972169</v>
      </c>
      <c r="M505">
        <f t="shared" si="78"/>
        <v>-0.13663093836539647</v>
      </c>
      <c r="N505">
        <f t="shared" si="79"/>
        <v>-0.33959986051448127</v>
      </c>
      <c r="Y505" s="155"/>
    </row>
    <row r="506" spans="1:25" ht="13.5">
      <c r="A506">
        <v>4.99</v>
      </c>
      <c r="B506">
        <f t="shared" si="70"/>
        <v>0.27405891954542744</v>
      </c>
      <c r="C506">
        <f t="shared" si="71"/>
        <v>-0.9617129034267934</v>
      </c>
      <c r="D506">
        <f t="shared" si="72"/>
        <v>0.27405891954542744</v>
      </c>
      <c r="E506">
        <f>IF('軌道図'!$C$3="","",D506-$F$2)</f>
      </c>
      <c r="F506">
        <f>IF('軌道図'!$C$3="","",$B$2*$F$5*C506)</f>
      </c>
      <c r="H506">
        <f t="shared" si="73"/>
        <v>0.27405891954542744</v>
      </c>
      <c r="I506">
        <f t="shared" si="74"/>
        <v>-0.9617129034267934</v>
      </c>
      <c r="J506">
        <f t="shared" si="75"/>
        <v>0.10608820775603496</v>
      </c>
      <c r="K506">
        <f t="shared" si="76"/>
        <v>0.026500447756034953</v>
      </c>
      <c r="L506">
        <f t="shared" si="77"/>
        <v>-0.36432573672395885</v>
      </c>
      <c r="M506">
        <f t="shared" si="78"/>
        <v>-0.13282675403692124</v>
      </c>
      <c r="N506">
        <f t="shared" si="79"/>
        <v>-0.340283072724373</v>
      </c>
      <c r="Y506" s="155"/>
    </row>
    <row r="507" spans="1:25" ht="13.5">
      <c r="A507">
        <v>5</v>
      </c>
      <c r="B507">
        <f t="shared" si="70"/>
        <v>0.28366218546322625</v>
      </c>
      <c r="C507">
        <f t="shared" si="71"/>
        <v>-0.9589242746631385</v>
      </c>
      <c r="D507">
        <f t="shared" si="72"/>
        <v>0.28366218546322625</v>
      </c>
      <c r="E507">
        <f>IF('軌道図'!$C$3="","",D507-$F$2)</f>
      </c>
      <c r="F507">
        <f>IF('軌道図'!$C$3="","",$B$2*$F$5*C507)</f>
      </c>
      <c r="H507">
        <f t="shared" si="73"/>
        <v>0.28366218546322625</v>
      </c>
      <c r="I507">
        <f t="shared" si="74"/>
        <v>-0.9589242746631385</v>
      </c>
      <c r="J507">
        <f t="shared" si="75"/>
        <v>0.10980563199281489</v>
      </c>
      <c r="K507">
        <f t="shared" si="76"/>
        <v>0.03021787199281488</v>
      </c>
      <c r="L507">
        <f t="shared" si="77"/>
        <v>-0.36326932038063214</v>
      </c>
      <c r="M507">
        <f t="shared" si="78"/>
        <v>-0.12901647157069776</v>
      </c>
      <c r="N507">
        <f t="shared" si="79"/>
        <v>-0.3409288327217688</v>
      </c>
      <c r="Y507" s="155"/>
    </row>
    <row r="508" spans="1:25" ht="13.5">
      <c r="A508">
        <v>5.01</v>
      </c>
      <c r="B508">
        <f t="shared" si="70"/>
        <v>0.2932370853988631</v>
      </c>
      <c r="C508">
        <f t="shared" si="71"/>
        <v>-0.9560397542711181</v>
      </c>
      <c r="D508">
        <f t="shared" si="72"/>
        <v>0.2932370853988631</v>
      </c>
      <c r="E508">
        <f>IF('軌道図'!$C$3="","",D508-$F$2)</f>
      </c>
      <c r="F508">
        <f>IF('軌道図'!$C$3="","",$B$2*$F$5*C508)</f>
      </c>
      <c r="H508">
        <f t="shared" si="73"/>
        <v>0.2932370853988631</v>
      </c>
      <c r="I508">
        <f t="shared" si="74"/>
        <v>-0.9560397542711181</v>
      </c>
      <c r="J508">
        <f t="shared" si="75"/>
        <v>0.11351207575789991</v>
      </c>
      <c r="K508">
        <f t="shared" si="76"/>
        <v>0.033924315757899906</v>
      </c>
      <c r="L508">
        <f t="shared" si="77"/>
        <v>-0.36217657740799086</v>
      </c>
      <c r="M508">
        <f t="shared" si="78"/>
        <v>-0.12520047199179754</v>
      </c>
      <c r="N508">
        <f t="shared" si="79"/>
        <v>-0.3415370759312072</v>
      </c>
      <c r="Y508" s="155"/>
    </row>
    <row r="509" spans="1:25" ht="13.5">
      <c r="A509">
        <v>5.02</v>
      </c>
      <c r="B509">
        <f t="shared" si="70"/>
        <v>0.30278266187032354</v>
      </c>
      <c r="C509">
        <f t="shared" si="71"/>
        <v>-0.9530596307003677</v>
      </c>
      <c r="D509">
        <f t="shared" si="72"/>
        <v>0.30278266187032354</v>
      </c>
      <c r="E509">
        <f>IF('軌道図'!$C$3="","",D509-$F$2)</f>
      </c>
      <c r="F509">
        <f>IF('軌道図'!$C$3="","",$B$2*$F$5*C509)</f>
      </c>
      <c r="H509">
        <f t="shared" si="73"/>
        <v>0.30278266187032354</v>
      </c>
      <c r="I509">
        <f t="shared" si="74"/>
        <v>-0.9530596307003677</v>
      </c>
      <c r="J509">
        <f t="shared" si="75"/>
        <v>0.11720716841000224</v>
      </c>
      <c r="K509">
        <f t="shared" si="76"/>
        <v>0.037619408410002234</v>
      </c>
      <c r="L509">
        <f t="shared" si="77"/>
        <v>-0.3610476170794215</v>
      </c>
      <c r="M509">
        <f t="shared" si="78"/>
        <v>-0.12137913689699839</v>
      </c>
      <c r="N509">
        <f t="shared" si="79"/>
        <v>-0.34210774152887397</v>
      </c>
      <c r="Y509" s="155"/>
    </row>
    <row r="510" spans="1:25" ht="13.5">
      <c r="A510">
        <v>5.03</v>
      </c>
      <c r="B510">
        <f t="shared" si="70"/>
        <v>0.3122979603279158</v>
      </c>
      <c r="C510">
        <f t="shared" si="71"/>
        <v>-0.9499842019607608</v>
      </c>
      <c r="D510">
        <f t="shared" si="72"/>
        <v>0.3122979603279158</v>
      </c>
      <c r="E510">
        <f>IF('軌道図'!$C$3="","",D510-$F$2)</f>
      </c>
      <c r="F510">
        <f>IF('軌道図'!$C$3="","",$B$2*$F$5*C510)</f>
      </c>
      <c r="H510">
        <f t="shared" si="73"/>
        <v>0.3122979603279158</v>
      </c>
      <c r="I510">
        <f t="shared" si="74"/>
        <v>-0.9499842019607608</v>
      </c>
      <c r="J510">
        <f t="shared" si="75"/>
        <v>0.1208905404429362</v>
      </c>
      <c r="K510">
        <f t="shared" si="76"/>
        <v>0.0413027804429362</v>
      </c>
      <c r="L510">
        <f t="shared" si="77"/>
        <v>-0.3598825522900162</v>
      </c>
      <c r="M510">
        <f t="shared" si="78"/>
        <v>-0.1175528484166251</v>
      </c>
      <c r="N510">
        <f t="shared" si="79"/>
        <v>-0.3426407724486851</v>
      </c>
      <c r="Y510" s="155"/>
    </row>
    <row r="511" spans="1:25" ht="13.5">
      <c r="A511">
        <v>5.04</v>
      </c>
      <c r="B511">
        <f t="shared" si="70"/>
        <v>0.3217820292497218</v>
      </c>
      <c r="C511">
        <f t="shared" si="71"/>
        <v>-0.9468137755926089</v>
      </c>
      <c r="D511">
        <f t="shared" si="72"/>
        <v>0.3217820292497218</v>
      </c>
      <c r="E511">
        <f>IF('軌道図'!$C$3="","",D511-$F$2)</f>
      </c>
      <c r="F511">
        <f>IF('軌道図'!$C$3="","",$B$2*$F$5*C511)</f>
      </c>
      <c r="H511">
        <f t="shared" si="73"/>
        <v>0.3217820292497218</v>
      </c>
      <c r="I511">
        <f t="shared" si="74"/>
        <v>-0.9468137755926089</v>
      </c>
      <c r="J511">
        <f t="shared" si="75"/>
        <v>0.12456182352256731</v>
      </c>
      <c r="K511">
        <f t="shared" si="76"/>
        <v>0.044974063522567304</v>
      </c>
      <c r="L511">
        <f t="shared" si="77"/>
        <v>-0.3586814995452831</v>
      </c>
      <c r="M511">
        <f t="shared" si="78"/>
        <v>-0.11372198917633777</v>
      </c>
      <c r="N511">
        <f t="shared" si="79"/>
        <v>-0.34313611538799255</v>
      </c>
      <c r="Y511" s="155"/>
    </row>
    <row r="512" spans="1:25" ht="13.5">
      <c r="A512">
        <v>5.05</v>
      </c>
      <c r="B512">
        <f t="shared" si="70"/>
        <v>0.3312339202367537</v>
      </c>
      <c r="C512">
        <f t="shared" si="71"/>
        <v>-0.9435486686359066</v>
      </c>
      <c r="D512">
        <f t="shared" si="72"/>
        <v>0.3312339202367537</v>
      </c>
      <c r="E512">
        <f>IF('軌道図'!$C$3="","",D512-$F$2)</f>
      </c>
      <c r="F512">
        <f>IF('軌道図'!$C$3="","",$B$2*$F$5*C512)</f>
      </c>
      <c r="H512">
        <f t="shared" si="73"/>
        <v>0.3312339202367537</v>
      </c>
      <c r="I512">
        <f t="shared" si="74"/>
        <v>-0.9435486686359066</v>
      </c>
      <c r="J512">
        <f t="shared" si="75"/>
        <v>0.12822065052364734</v>
      </c>
      <c r="K512">
        <f t="shared" si="76"/>
        <v>0.04863289052364733</v>
      </c>
      <c r="L512">
        <f t="shared" si="77"/>
        <v>-0.3574445789494957</v>
      </c>
      <c r="M512">
        <f t="shared" si="78"/>
        <v>-0.10988694225886772</v>
      </c>
      <c r="N512">
        <f t="shared" si="79"/>
        <v>-0.34359372081291534</v>
      </c>
      <c r="Y512" s="155"/>
    </row>
    <row r="513" spans="1:25" ht="13.5">
      <c r="A513">
        <v>5.06</v>
      </c>
      <c r="B513">
        <f t="shared" si="70"/>
        <v>0.34065268810778926</v>
      </c>
      <c r="C513">
        <f t="shared" si="71"/>
        <v>-0.9401892075986287</v>
      </c>
      <c r="D513">
        <f t="shared" si="72"/>
        <v>0.34065268810778926</v>
      </c>
      <c r="E513">
        <f>IF('軌道図'!$C$3="","",D513-$F$2)</f>
      </c>
      <c r="F513">
        <f>IF('軌道図'!$C$3="","",$B$2*$F$5*C513)</f>
      </c>
      <c r="H513">
        <f t="shared" si="73"/>
        <v>0.34065268810778926</v>
      </c>
      <c r="I513">
        <f t="shared" si="74"/>
        <v>-0.9401892075986287</v>
      </c>
      <c r="J513">
        <f t="shared" si="75"/>
        <v>0.13186665556652521</v>
      </c>
      <c r="K513">
        <f t="shared" si="76"/>
        <v>0.05227889556652521</v>
      </c>
      <c r="L513">
        <f t="shared" si="77"/>
        <v>-0.3561719141936829</v>
      </c>
      <c r="M513">
        <f t="shared" si="78"/>
        <v>-0.10604809116571083</v>
      </c>
      <c r="N513">
        <f t="shared" si="79"/>
        <v>-0.3440135429632923</v>
      </c>
      <c r="Y513" s="155"/>
    </row>
    <row r="514" spans="1:25" ht="13.5">
      <c r="A514">
        <v>5.07</v>
      </c>
      <c r="B514">
        <f t="shared" si="70"/>
        <v>0.35003739099389114</v>
      </c>
      <c r="C514">
        <f t="shared" si="71"/>
        <v>-0.9367357284240789</v>
      </c>
      <c r="D514">
        <f t="shared" si="72"/>
        <v>0.35003739099389114</v>
      </c>
      <c r="E514">
        <f>IF('軌道図'!$C$3="","",D514-$F$2)</f>
      </c>
      <c r="F514">
        <f>IF('軌道図'!$C$3="","",$B$2*$F$5*C514)</f>
      </c>
      <c r="H514">
        <f t="shared" si="73"/>
        <v>0.35003739099389114</v>
      </c>
      <c r="I514">
        <f t="shared" si="74"/>
        <v>-0.9367357284240789</v>
      </c>
      <c r="J514">
        <f t="shared" si="75"/>
        <v>0.13549947405373525</v>
      </c>
      <c r="K514">
        <f t="shared" si="76"/>
        <v>0.05591171405373524</v>
      </c>
      <c r="L514">
        <f t="shared" si="77"/>
        <v>-0.3548636325432595</v>
      </c>
      <c r="M514">
        <f t="shared" si="78"/>
        <v>-0.10220581977877705</v>
      </c>
      <c r="N514">
        <f t="shared" si="79"/>
        <v>-0.3443955398572581</v>
      </c>
      <c r="Y514" s="155"/>
    </row>
    <row r="515" spans="1:25" ht="13.5">
      <c r="A515">
        <v>5.08</v>
      </c>
      <c r="B515">
        <f t="shared" si="70"/>
        <v>0.3593870904325897</v>
      </c>
      <c r="C515">
        <f t="shared" si="71"/>
        <v>-0.9331885764572976</v>
      </c>
      <c r="D515">
        <f t="shared" si="72"/>
        <v>0.3593870904325897</v>
      </c>
      <c r="E515">
        <f>IF('軌道図'!$C$3="","",D515-$F$2)</f>
      </c>
      <c r="F515">
        <f>IF('軌道図'!$C$3="","",$B$2*$F$5*C515)</f>
      </c>
      <c r="H515">
        <f t="shared" si="73"/>
        <v>0.3593870904325897</v>
      </c>
      <c r="I515">
        <f t="shared" si="74"/>
        <v>-0.9331885764572976</v>
      </c>
      <c r="J515">
        <f t="shared" si="75"/>
        <v>0.13911874270645547</v>
      </c>
      <c r="K515">
        <f t="shared" si="76"/>
        <v>0.05953098270645546</v>
      </c>
      <c r="L515">
        <f t="shared" si="77"/>
        <v>-0.35351986482530057</v>
      </c>
      <c r="M515">
        <f t="shared" si="78"/>
        <v>-0.09836051232200384</v>
      </c>
      <c r="N515">
        <f t="shared" si="79"/>
        <v>-0.3447396732954419</v>
      </c>
      <c r="Y515" s="155"/>
    </row>
    <row r="516" spans="1:25" ht="13.5">
      <c r="A516">
        <v>5.09</v>
      </c>
      <c r="B516">
        <f t="shared" si="70"/>
        <v>0.3687008514617332</v>
      </c>
      <c r="C516">
        <f t="shared" si="71"/>
        <v>-0.9295481064105251</v>
      </c>
      <c r="D516">
        <f t="shared" si="72"/>
        <v>0.3687008514617332</v>
      </c>
      <c r="E516">
        <f>IF('軌道図'!$C$3="","",D516-$F$2)</f>
      </c>
      <c r="F516">
        <f>IF('軌道図'!$C$3="","",$B$2*$F$5*C516)</f>
      </c>
      <c r="H516">
        <f t="shared" si="73"/>
        <v>0.3687008514617332</v>
      </c>
      <c r="I516">
        <f t="shared" si="74"/>
        <v>-0.9295481064105251</v>
      </c>
      <c r="J516">
        <f t="shared" si="75"/>
        <v>0.14272409960083693</v>
      </c>
      <c r="K516">
        <f t="shared" si="76"/>
        <v>0.06313633960083692</v>
      </c>
      <c r="L516">
        <f t="shared" si="77"/>
        <v>-0.35214074541545803</v>
      </c>
      <c r="M516">
        <f t="shared" si="78"/>
        <v>-0.09451255332293218</v>
      </c>
      <c r="N516">
        <f t="shared" si="79"/>
        <v>-0.3450459088647865</v>
      </c>
      <c r="Y516" s="155"/>
    </row>
    <row r="517" spans="1:25" ht="13.5">
      <c r="A517">
        <v>5.1</v>
      </c>
      <c r="B517">
        <f t="shared" si="70"/>
        <v>0.37797774271298024</v>
      </c>
      <c r="C517">
        <f t="shared" si="71"/>
        <v>-0.9258146823277325</v>
      </c>
      <c r="D517">
        <f t="shared" si="72"/>
        <v>0.37797774271298024</v>
      </c>
      <c r="E517">
        <f>IF('軌道図'!$C$3="","",D517-$F$2)</f>
      </c>
      <c r="F517">
        <f>IF('軌道図'!$C$3="","",$B$2*$F$5*C517)</f>
      </c>
      <c r="H517">
        <f t="shared" si="73"/>
        <v>0.37797774271298024</v>
      </c>
      <c r="I517">
        <f t="shared" si="74"/>
        <v>-0.9258146823277325</v>
      </c>
      <c r="J517">
        <f t="shared" si="75"/>
        <v>0.14631518420419465</v>
      </c>
      <c r="K517">
        <f t="shared" si="76"/>
        <v>0.06672742420419464</v>
      </c>
      <c r="L517">
        <f t="shared" si="77"/>
        <v>-0.35072641222452366</v>
      </c>
      <c r="M517">
        <f t="shared" si="78"/>
        <v>-0.09066232757425538</v>
      </c>
      <c r="N517">
        <f t="shared" si="79"/>
        <v>-0.34531421594199024</v>
      </c>
      <c r="Y517" s="155"/>
    </row>
    <row r="518" spans="1:25" ht="13.5">
      <c r="A518">
        <v>5.11</v>
      </c>
      <c r="B518">
        <f t="shared" si="70"/>
        <v>0.3872168365049372</v>
      </c>
      <c r="C518">
        <f t="shared" si="71"/>
        <v>-0.9219886775482162</v>
      </c>
      <c r="D518">
        <f t="shared" si="72"/>
        <v>0.3872168365049372</v>
      </c>
      <c r="E518">
        <f>IF('軌道図'!$C$3="","",D518-$F$2)</f>
      </c>
      <c r="F518">
        <f>IF('軌道図'!$C$3="","",$B$2*$F$5*C518)</f>
      </c>
      <c r="H518">
        <f t="shared" si="73"/>
        <v>0.3872168365049372</v>
      </c>
      <c r="I518">
        <f t="shared" si="74"/>
        <v>-0.9219886775482162</v>
      </c>
      <c r="J518">
        <f t="shared" si="75"/>
        <v>0.1498916374110612</v>
      </c>
      <c r="K518">
        <f t="shared" si="76"/>
        <v>0.0703038774110612</v>
      </c>
      <c r="L518">
        <f t="shared" si="77"/>
        <v>-0.3492770066846377</v>
      </c>
      <c r="M518">
        <f t="shared" si="78"/>
        <v>-0.08681022009533935</v>
      </c>
      <c r="N518">
        <f t="shared" si="79"/>
        <v>-0.34554456769656894</v>
      </c>
      <c r="Y518" s="155"/>
    </row>
    <row r="519" spans="1:25" ht="13.5">
      <c r="A519">
        <v>5.12</v>
      </c>
      <c r="B519">
        <f t="shared" si="70"/>
        <v>0.39641720893592247</v>
      </c>
      <c r="C519">
        <f t="shared" si="71"/>
        <v>-0.918070474669267</v>
      </c>
      <c r="D519">
        <f t="shared" si="72"/>
        <v>0.39641720893592247</v>
      </c>
      <c r="E519">
        <f>IF('軌道図'!$C$3="","",D519-$F$2)</f>
      </c>
      <c r="F519">
        <f>IF('軌道図'!$C$3="","",$B$2*$F$5*C519)</f>
      </c>
      <c r="H519">
        <f t="shared" si="73"/>
        <v>0.39641720893592247</v>
      </c>
      <c r="I519">
        <f t="shared" si="74"/>
        <v>-0.918070474669267</v>
      </c>
      <c r="J519">
        <f t="shared" si="75"/>
        <v>0.15345310157909559</v>
      </c>
      <c r="K519">
        <f t="shared" si="76"/>
        <v>0.07386534157909558</v>
      </c>
      <c r="L519">
        <f t="shared" si="77"/>
        <v>-0.34779267373514655</v>
      </c>
      <c r="M519">
        <f t="shared" si="78"/>
        <v>-0.08295661609372268</v>
      </c>
      <c r="N519">
        <f t="shared" si="79"/>
        <v>-0.34573694109353903</v>
      </c>
      <c r="Y519" s="155"/>
    </row>
    <row r="520" spans="1:25" ht="13.5">
      <c r="A520">
        <v>5.13</v>
      </c>
      <c r="B520">
        <f aca="true" t="shared" si="80" ref="B520:B583">COS(A520)</f>
        <v>0.4055779399763607</v>
      </c>
      <c r="C520">
        <f aca="true" t="shared" si="81" ref="C520:C583">SIN(A520)</f>
        <v>-0.914060465507907</v>
      </c>
      <c r="D520">
        <f aca="true" t="shared" si="82" ref="D520:D583">$B$2*B520</f>
        <v>0.4055779399763607</v>
      </c>
      <c r="E520">
        <f>IF('軌道図'!$C$3="","",D520-$F$2)</f>
      </c>
      <c r="F520">
        <f>IF('軌道図'!$C$3="","",$B$2*$F$5*C520)</f>
      </c>
      <c r="H520">
        <f aca="true" t="shared" si="83" ref="H520:H583">COS(A520)</f>
        <v>0.4055779399763607</v>
      </c>
      <c r="I520">
        <f aca="true" t="shared" si="84" ref="I520:I583">SIN(A520)</f>
        <v>-0.914060465507907</v>
      </c>
      <c r="J520">
        <f aca="true" t="shared" si="85" ref="J520:J583">$I$2*H520</f>
        <v>0.15699922056484925</v>
      </c>
      <c r="K520">
        <f aca="true" t="shared" si="86" ref="K520:K583">J520-$I$2*$L$2</f>
        <v>0.07741146056484924</v>
      </c>
      <c r="L520">
        <f aca="true" t="shared" si="87" ref="L520:L583">$I$2*$L$5*I520</f>
        <v>-0.34627356180810825</v>
      </c>
      <c r="M520">
        <f aca="true" t="shared" si="88" ref="M520:M583">K520*$U$5-L520*$U$4</f>
        <v>-0.07910190092659385</v>
      </c>
      <c r="N520">
        <f aca="true" t="shared" si="89" ref="N520:N583">K520*$U$4+L520*$U$5</f>
        <v>-0.3458913168957213</v>
      </c>
      <c r="Y520" s="155"/>
    </row>
    <row r="521" spans="1:25" ht="13.5">
      <c r="A521">
        <v>5.14</v>
      </c>
      <c r="B521">
        <f t="shared" si="80"/>
        <v>0.4146981135607818</v>
      </c>
      <c r="C521">
        <f t="shared" si="81"/>
        <v>-0.9099590510617106</v>
      </c>
      <c r="D521">
        <f t="shared" si="82"/>
        <v>0.4146981135607818</v>
      </c>
      <c r="E521">
        <f>IF('軌道図'!$C$3="","",D521-$F$2)</f>
      </c>
      <c r="F521">
        <f>IF('軌道図'!$C$3="","",$B$2*$F$5*C521)</f>
      </c>
      <c r="H521">
        <f t="shared" si="83"/>
        <v>0.4146981135607818</v>
      </c>
      <c r="I521">
        <f t="shared" si="84"/>
        <v>-0.9099590510617106</v>
      </c>
      <c r="J521">
        <f t="shared" si="85"/>
        <v>0.16052963975937862</v>
      </c>
      <c r="K521">
        <f t="shared" si="86"/>
        <v>0.08094187975937861</v>
      </c>
      <c r="L521">
        <f t="shared" si="87"/>
        <v>-0.3447198228134494</v>
      </c>
      <c r="M521">
        <f t="shared" si="88"/>
        <v>-0.07524646006225728</v>
      </c>
      <c r="N521">
        <f t="shared" si="89"/>
        <v>-0.34600767966566404</v>
      </c>
      <c r="Y521" s="155"/>
    </row>
    <row r="522" spans="1:25" ht="13.5">
      <c r="A522">
        <v>5.15</v>
      </c>
      <c r="B522">
        <f t="shared" si="80"/>
        <v>0.4237768176794282</v>
      </c>
      <c r="C522">
        <f t="shared" si="81"/>
        <v>-0.9057666414687044</v>
      </c>
      <c r="D522">
        <f t="shared" si="82"/>
        <v>0.4237768176794282</v>
      </c>
      <c r="E522">
        <f>IF('軌道図'!$C$3="","",D522-$F$2)</f>
      </c>
      <c r="F522">
        <f>IF('軌道図'!$C$3="","",$B$2*$F$5*C522)</f>
      </c>
      <c r="H522">
        <f t="shared" si="83"/>
        <v>0.4237768176794282</v>
      </c>
      <c r="I522">
        <f t="shared" si="84"/>
        <v>-0.9057666414687044</v>
      </c>
      <c r="J522">
        <f t="shared" si="85"/>
        <v>0.16404400612370665</v>
      </c>
      <c r="K522">
        <f t="shared" si="86"/>
        <v>0.08445624612370664</v>
      </c>
      <c r="L522">
        <f t="shared" si="87"/>
        <v>-0.3431316121237747</v>
      </c>
      <c r="M522">
        <f t="shared" si="88"/>
        <v>-0.07139067904158626</v>
      </c>
      <c r="N522">
        <f t="shared" si="89"/>
        <v>-0.3460860177671873</v>
      </c>
      <c r="Y522" s="155"/>
    </row>
    <row r="523" spans="1:25" ht="13.5">
      <c r="A523">
        <v>5.16</v>
      </c>
      <c r="B523">
        <f t="shared" si="80"/>
        <v>0.43281314446945207</v>
      </c>
      <c r="C523">
        <f t="shared" si="81"/>
        <v>-0.9014836559663548</v>
      </c>
      <c r="D523">
        <f t="shared" si="82"/>
        <v>0.43281314446945207</v>
      </c>
      <c r="E523">
        <f>IF('軌道図'!$C$3="","",D523-$F$2)</f>
      </c>
      <c r="F523">
        <f>IF('軌道図'!$C$3="","",$B$2*$F$5*C523)</f>
      </c>
      <c r="H523">
        <f t="shared" si="83"/>
        <v>0.43281314446945207</v>
      </c>
      <c r="I523">
        <f t="shared" si="84"/>
        <v>-0.9014836559663548</v>
      </c>
      <c r="J523">
        <f t="shared" si="85"/>
        <v>0.1675419682241249</v>
      </c>
      <c r="K523">
        <f t="shared" si="86"/>
        <v>0.08795420822412489</v>
      </c>
      <c r="L523">
        <f t="shared" si="87"/>
        <v>-0.3415090885588298</v>
      </c>
      <c r="M523">
        <f t="shared" si="88"/>
        <v>-0.06753494343947031</v>
      </c>
      <c r="N523">
        <f t="shared" si="89"/>
        <v>-0.3461263233665462</v>
      </c>
      <c r="Y523" s="155"/>
    </row>
    <row r="524" spans="1:25" ht="13.5">
      <c r="A524">
        <v>5.17</v>
      </c>
      <c r="B524">
        <f t="shared" si="80"/>
        <v>0.44180619030570545</v>
      </c>
      <c r="C524">
        <f t="shared" si="81"/>
        <v>-0.8971105228496424</v>
      </c>
      <c r="D524">
        <f t="shared" si="82"/>
        <v>0.44180619030570545</v>
      </c>
      <c r="E524">
        <f>IF('軌道図'!$C$3="","",D524-$F$2)</f>
      </c>
      <c r="F524">
        <f>IF('軌道図'!$C$3="","",$B$2*$F$5*C524)</f>
      </c>
      <c r="H524">
        <f t="shared" si="83"/>
        <v>0.44180619030570545</v>
      </c>
      <c r="I524">
        <f t="shared" si="84"/>
        <v>-0.8971105228496424</v>
      </c>
      <c r="J524">
        <f t="shared" si="85"/>
        <v>0.17102317626733857</v>
      </c>
      <c r="K524">
        <f t="shared" si="86"/>
        <v>0.09143541626733856</v>
      </c>
      <c r="L524">
        <f t="shared" si="87"/>
        <v>-0.33985241436961894</v>
      </c>
      <c r="M524">
        <f t="shared" si="88"/>
        <v>-0.0636796388262563</v>
      </c>
      <c r="N524">
        <f t="shared" si="89"/>
        <v>-0.3461285924332143</v>
      </c>
      <c r="Y524" s="155"/>
    </row>
    <row r="525" spans="1:25" ht="13.5">
      <c r="A525">
        <v>5.18</v>
      </c>
      <c r="B525">
        <f t="shared" si="80"/>
        <v>0.45075505589109877</v>
      </c>
      <c r="C525">
        <f t="shared" si="81"/>
        <v>-0.8926476794282346</v>
      </c>
      <c r="D525">
        <f t="shared" si="82"/>
        <v>0.45075505589109877</v>
      </c>
      <c r="E525">
        <f>IF('軌道図'!$C$3="","",D525-$F$2)</f>
      </c>
      <c r="F525">
        <f>IF('軌道図'!$C$3="","",$B$2*$F$5*C525)</f>
      </c>
      <c r="H525">
        <f t="shared" si="83"/>
        <v>0.45075505589109877</v>
      </c>
      <c r="I525">
        <f t="shared" si="84"/>
        <v>-0.8926476794282346</v>
      </c>
      <c r="J525">
        <f t="shared" si="85"/>
        <v>0.17448728213544434</v>
      </c>
      <c r="K525">
        <f t="shared" si="86"/>
        <v>0.09489952213544434</v>
      </c>
      <c r="L525">
        <f t="shared" si="87"/>
        <v>-0.3381617552221805</v>
      </c>
      <c r="M525">
        <f t="shared" si="88"/>
        <v>-0.0598251507291927</v>
      </c>
      <c r="N525">
        <f t="shared" si="89"/>
        <v>-0.34609282474028696</v>
      </c>
      <c r="Y525" s="155"/>
    </row>
    <row r="526" spans="1:25" ht="13.5">
      <c r="A526">
        <v>5.19</v>
      </c>
      <c r="B526">
        <f t="shared" si="80"/>
        <v>0.4596588463465318</v>
      </c>
      <c r="C526">
        <f t="shared" si="81"/>
        <v>-0.8880955719827542</v>
      </c>
      <c r="D526">
        <f t="shared" si="82"/>
        <v>0.4596588463465318</v>
      </c>
      <c r="E526">
        <f>IF('軌道図'!$C$3="","",D526-$F$2)</f>
      </c>
      <c r="F526">
        <f>IF('軌道図'!$C$3="","",$B$2*$F$5*C526)</f>
      </c>
      <c r="H526">
        <f t="shared" si="83"/>
        <v>0.4596588463465318</v>
      </c>
      <c r="I526">
        <f t="shared" si="84"/>
        <v>-0.8880955719827542</v>
      </c>
      <c r="J526">
        <f t="shared" si="85"/>
        <v>0.17793393942074245</v>
      </c>
      <c r="K526">
        <f t="shared" si="86"/>
        <v>0.09834617942074245</v>
      </c>
      <c r="L526">
        <f t="shared" si="87"/>
        <v>-0.33643728018102026</v>
      </c>
      <c r="M526">
        <f t="shared" si="88"/>
        <v>-0.05597186459387696</v>
      </c>
      <c r="N526">
        <f t="shared" si="89"/>
        <v>-0.34601902386450356</v>
      </c>
      <c r="Y526" s="155"/>
    </row>
    <row r="527" spans="1:25" ht="13.5">
      <c r="A527">
        <v>5.2</v>
      </c>
      <c r="B527">
        <f t="shared" si="80"/>
        <v>0.4685166713003771</v>
      </c>
      <c r="C527">
        <f t="shared" si="81"/>
        <v>-0.8834546557201531</v>
      </c>
      <c r="D527">
        <f t="shared" si="82"/>
        <v>0.4685166713003771</v>
      </c>
      <c r="E527">
        <f>IF('軌道図'!$C$3="","",D527-$F$2)</f>
      </c>
      <c r="F527">
        <f>IF('軌道図'!$C$3="","",$B$2*$F$5*C527)</f>
      </c>
      <c r="H527">
        <f t="shared" si="83"/>
        <v>0.4685166713003771</v>
      </c>
      <c r="I527">
        <f t="shared" si="84"/>
        <v>-0.8834546557201531</v>
      </c>
      <c r="J527">
        <f t="shared" si="85"/>
        <v>0.18136280346037598</v>
      </c>
      <c r="K527">
        <f t="shared" si="86"/>
        <v>0.10177504346037597</v>
      </c>
      <c r="L527">
        <f t="shared" si="87"/>
        <v>-0.3346791616922055</v>
      </c>
      <c r="M527">
        <f t="shared" si="88"/>
        <v>-0.052120165745712085</v>
      </c>
      <c r="N527">
        <f t="shared" si="89"/>
        <v>-0.34590719718589025</v>
      </c>
      <c r="Y527" s="155"/>
    </row>
    <row r="528" spans="1:25" ht="13.5">
      <c r="A528">
        <v>5.21</v>
      </c>
      <c r="B528">
        <f t="shared" si="80"/>
        <v>0.47732764497752167</v>
      </c>
      <c r="C528">
        <f t="shared" si="81"/>
        <v>-0.8787253947281899</v>
      </c>
      <c r="D528">
        <f t="shared" si="82"/>
        <v>0.47732764497752167</v>
      </c>
      <c r="E528">
        <f>IF('軌道図'!$C$3="","",D528-$F$2)</f>
      </c>
      <c r="F528">
        <f>IF('軌道図'!$C$3="","",$B$2*$F$5*C528)</f>
      </c>
      <c r="H528">
        <f t="shared" si="83"/>
        <v>0.47732764497752167</v>
      </c>
      <c r="I528">
        <f t="shared" si="84"/>
        <v>-0.8787253947281899</v>
      </c>
      <c r="J528">
        <f t="shared" si="85"/>
        <v>0.18477353137079863</v>
      </c>
      <c r="K528">
        <f t="shared" si="86"/>
        <v>0.10518577137079863</v>
      </c>
      <c r="L528">
        <f t="shared" si="87"/>
        <v>-0.33288757556612</v>
      </c>
      <c r="M528">
        <f t="shared" si="88"/>
        <v>-0.048270439351372915</v>
      </c>
      <c r="N528">
        <f t="shared" si="89"/>
        <v>-0.3457573558870217</v>
      </c>
      <c r="Y528" s="155"/>
    </row>
    <row r="529" spans="1:25" ht="13.5">
      <c r="A529">
        <v>5.22</v>
      </c>
      <c r="B529">
        <f t="shared" si="80"/>
        <v>0.48609088628794017</v>
      </c>
      <c r="C529">
        <f t="shared" si="81"/>
        <v>-0.8739082619290224</v>
      </c>
      <c r="D529">
        <f t="shared" si="82"/>
        <v>0.48609088628794017</v>
      </c>
      <c r="E529">
        <f>IF('軌道図'!$C$3="","",D529-$F$2)</f>
      </c>
      <c r="F529">
        <f>IF('軌道図'!$C$3="","",$B$2*$F$5*C529)</f>
      </c>
      <c r="H529">
        <f t="shared" si="83"/>
        <v>0.48609088628794017</v>
      </c>
      <c r="I529">
        <f t="shared" si="84"/>
        <v>-0.8739082619290224</v>
      </c>
      <c r="J529">
        <f t="shared" si="85"/>
        <v>0.18816578208206164</v>
      </c>
      <c r="K529">
        <f t="shared" si="86"/>
        <v>0.10857802208206163</v>
      </c>
      <c r="L529">
        <f t="shared" si="87"/>
        <v>-0.3310627009598831</v>
      </c>
      <c r="M529">
        <f t="shared" si="88"/>
        <v>-0.04442307038029068</v>
      </c>
      <c r="N529">
        <f t="shared" si="89"/>
        <v>-0.3455695149519028</v>
      </c>
      <c r="Y529" s="155"/>
    </row>
    <row r="530" spans="1:25" ht="13.5">
      <c r="A530">
        <v>5.23</v>
      </c>
      <c r="B530">
        <f t="shared" si="80"/>
        <v>0.49480551891480506</v>
      </c>
      <c r="C530">
        <f t="shared" si="81"/>
        <v>-0.8690037390319161</v>
      </c>
      <c r="D530">
        <f t="shared" si="82"/>
        <v>0.49480551891480506</v>
      </c>
      <c r="E530">
        <f>IF('軌道図'!$C$3="","",D530-$F$2)</f>
      </c>
      <c r="F530">
        <f>IF('軌道図'!$C$3="","",$B$2*$F$5*C530)</f>
      </c>
      <c r="H530">
        <f t="shared" si="83"/>
        <v>0.49480551891480506</v>
      </c>
      <c r="I530">
        <f t="shared" si="84"/>
        <v>-0.8690037390319161</v>
      </c>
      <c r="J530">
        <f t="shared" si="85"/>
        <v>0.19153921637192103</v>
      </c>
      <c r="K530">
        <f t="shared" si="86"/>
        <v>0.11195145637192103</v>
      </c>
      <c r="L530">
        <f t="shared" si="87"/>
        <v>-0.3292047203594348</v>
      </c>
      <c r="M530">
        <f t="shared" si="88"/>
        <v>-0.040578443566156155</v>
      </c>
      <c r="N530">
        <f t="shared" si="89"/>
        <v>-0.34534369316447067</v>
      </c>
      <c r="Y530" s="155"/>
    </row>
    <row r="531" spans="1:25" ht="13.5">
      <c r="A531">
        <v>5.24</v>
      </c>
      <c r="B531">
        <f t="shared" si="80"/>
        <v>0.5034706714021142</v>
      </c>
      <c r="C531">
        <f t="shared" si="81"/>
        <v>-0.8640123164850744</v>
      </c>
      <c r="D531">
        <f t="shared" si="82"/>
        <v>0.5034706714021142</v>
      </c>
      <c r="E531">
        <f>IF('軌道図'!$C$3="","",D531-$F$2)</f>
      </c>
      <c r="F531">
        <f>IF('軌道図'!$C$3="","",$B$2*$F$5*C531)</f>
      </c>
      <c r="H531">
        <f t="shared" si="83"/>
        <v>0.5034706714021142</v>
      </c>
      <c r="I531">
        <f t="shared" si="84"/>
        <v>-0.8640123164850744</v>
      </c>
      <c r="J531">
        <f t="shared" si="85"/>
        <v>0.1948934968997584</v>
      </c>
      <c r="K531">
        <f t="shared" si="86"/>
        <v>0.1153057368997584</v>
      </c>
      <c r="L531">
        <f t="shared" si="87"/>
        <v>-0.32731381956128713</v>
      </c>
      <c r="M531">
        <f t="shared" si="88"/>
        <v>-0.03673694336844753</v>
      </c>
      <c r="N531">
        <f t="shared" si="89"/>
        <v>-0.3450799131067159</v>
      </c>
      <c r="Y531" s="155"/>
    </row>
    <row r="532" spans="1:25" ht="13.5">
      <c r="A532">
        <v>5.25</v>
      </c>
      <c r="B532">
        <f t="shared" si="80"/>
        <v>0.5120854772418407</v>
      </c>
      <c r="C532">
        <f t="shared" si="81"/>
        <v>-0.858934493426592</v>
      </c>
      <c r="D532">
        <f t="shared" si="82"/>
        <v>0.5120854772418407</v>
      </c>
      <c r="E532">
        <f>IF('軌道図'!$C$3="","",D532-$F$2)</f>
      </c>
      <c r="F532">
        <f>IF('軌道図'!$C$3="","",$B$2*$F$5*C532)</f>
      </c>
      <c r="H532">
        <f t="shared" si="83"/>
        <v>0.5120854772418407</v>
      </c>
      <c r="I532">
        <f t="shared" si="84"/>
        <v>-0.858934493426592</v>
      </c>
      <c r="J532">
        <f t="shared" si="85"/>
        <v>0.19822828824031655</v>
      </c>
      <c r="K532">
        <f t="shared" si="86"/>
        <v>0.11864052824031654</v>
      </c>
      <c r="L532">
        <f t="shared" si="87"/>
        <v>-0.3253901876539439</v>
      </c>
      <c r="M532">
        <f t="shared" si="88"/>
        <v>-0.03289895393398294</v>
      </c>
      <c r="N532">
        <f t="shared" si="89"/>
        <v>-0.3447782011564244</v>
      </c>
      <c r="Y532" s="155"/>
    </row>
    <row r="533" spans="1:25" ht="13.5">
      <c r="A533">
        <v>5.26</v>
      </c>
      <c r="B533">
        <f t="shared" si="80"/>
        <v>0.5206490749605794</v>
      </c>
      <c r="C533">
        <f t="shared" si="81"/>
        <v>-0.8537707776345433</v>
      </c>
      <c r="D533">
        <f t="shared" si="82"/>
        <v>0.5206490749605794</v>
      </c>
      <c r="E533">
        <f>IF('軌道図'!$C$3="","",D533-$F$2)</f>
      </c>
      <c r="F533">
        <f>IF('軌道図'!$C$3="","",$B$2*$F$5*C533)</f>
      </c>
      <c r="H533">
        <f t="shared" si="83"/>
        <v>0.5206490749605794</v>
      </c>
      <c r="I533">
        <f t="shared" si="84"/>
        <v>-0.8537707776345433</v>
      </c>
      <c r="J533">
        <f t="shared" si="85"/>
        <v>0.2015432569172403</v>
      </c>
      <c r="K533">
        <f t="shared" si="86"/>
        <v>0.12195549691724028</v>
      </c>
      <c r="L533">
        <f t="shared" si="87"/>
        <v>-0.3234340169989928</v>
      </c>
      <c r="M533">
        <f t="shared" si="88"/>
        <v>-0.029064859058507614</v>
      </c>
      <c r="N533">
        <f t="shared" si="89"/>
        <v>-0.34443858748453965</v>
      </c>
      <c r="Y533" s="155"/>
    </row>
    <row r="534" spans="1:25" ht="13.5">
      <c r="A534">
        <v>5.27</v>
      </c>
      <c r="B534">
        <f t="shared" si="80"/>
        <v>0.5291606082056949</v>
      </c>
      <c r="C534">
        <f t="shared" si="81"/>
        <v>-0.8485216854762045</v>
      </c>
      <c r="D534">
        <f t="shared" si="82"/>
        <v>0.5291606082056949</v>
      </c>
      <c r="E534">
        <f>IF('軌道図'!$C$3="","",D534-$F$2)</f>
      </c>
      <c r="F534">
        <f>IF('軌道図'!$C$3="","",$B$2*$F$5*C534)</f>
      </c>
      <c r="H534">
        <f t="shared" si="83"/>
        <v>0.5291606082056949</v>
      </c>
      <c r="I534">
        <f t="shared" si="84"/>
        <v>-0.8485216854762045</v>
      </c>
      <c r="J534">
        <f t="shared" si="85"/>
        <v>0.2048380714364245</v>
      </c>
      <c r="K534">
        <f t="shared" si="86"/>
        <v>0.12525031143642448</v>
      </c>
      <c r="L534">
        <f t="shared" si="87"/>
        <v>-0.3214455032118693</v>
      </c>
      <c r="M534">
        <f t="shared" si="88"/>
        <v>-0.02523504214831397</v>
      </c>
      <c r="N534">
        <f t="shared" si="89"/>
        <v>-0.34406110605214596</v>
      </c>
      <c r="Y534" s="155"/>
    </row>
    <row r="535" spans="1:25" ht="13.5">
      <c r="A535">
        <v>5.28</v>
      </c>
      <c r="B535">
        <f t="shared" si="80"/>
        <v>0.5376192258309563</v>
      </c>
      <c r="C535">
        <f t="shared" si="81"/>
        <v>-0.8431877418564168</v>
      </c>
      <c r="D535">
        <f t="shared" si="82"/>
        <v>0.5376192258309563</v>
      </c>
      <c r="E535">
        <f>IF('軌道図'!$C$3="","",D535-$F$2)</f>
      </c>
      <c r="F535">
        <f>IF('軌道図'!$C$3="","",$B$2*$F$5*C535)</f>
      </c>
      <c r="H535">
        <f t="shared" si="83"/>
        <v>0.5376192258309563</v>
      </c>
      <c r="I535">
        <f t="shared" si="84"/>
        <v>-0.8431877418564168</v>
      </c>
      <c r="J535">
        <f t="shared" si="85"/>
        <v>0.2081124023191632</v>
      </c>
      <c r="K535">
        <f t="shared" si="86"/>
        <v>0.1285246423191632</v>
      </c>
      <c r="L535">
        <f t="shared" si="87"/>
        <v>-0.31942484514229486</v>
      </c>
      <c r="M535">
        <f t="shared" si="88"/>
        <v>-0.02140988618190115</v>
      </c>
      <c r="N535">
        <f t="shared" si="89"/>
        <v>-0.343645794607072</v>
      </c>
      <c r="Y535" s="155"/>
    </row>
    <row r="536" spans="1:25" ht="13.5">
      <c r="A536">
        <v>5.29</v>
      </c>
      <c r="B536">
        <f t="shared" si="80"/>
        <v>0.5460240819816483</v>
      </c>
      <c r="C536">
        <f t="shared" si="81"/>
        <v>-0.8377694801650978</v>
      </c>
      <c r="D536">
        <f t="shared" si="82"/>
        <v>0.5460240819816483</v>
      </c>
      <c r="E536">
        <f>IF('軌道図'!$C$3="","",D536-$F$2)</f>
      </c>
      <c r="F536">
        <f>IF('軌道図'!$C$3="","",$B$2*$F$5*C536)</f>
      </c>
      <c r="H536">
        <f t="shared" si="83"/>
        <v>0.5460240819816483</v>
      </c>
      <c r="I536">
        <f t="shared" si="84"/>
        <v>-0.8377694801650978</v>
      </c>
      <c r="J536">
        <f t="shared" si="85"/>
        <v>0.21136592213509606</v>
      </c>
      <c r="K536">
        <f t="shared" si="86"/>
        <v>0.13177816213509605</v>
      </c>
      <c r="L536">
        <f t="shared" si="87"/>
        <v>-0.3173722448543928</v>
      </c>
      <c r="M536">
        <f t="shared" si="88"/>
        <v>-0.017589773671678993</v>
      </c>
      <c r="N536">
        <f t="shared" si="89"/>
        <v>-0.34319269468011615</v>
      </c>
      <c r="Y536" s="155"/>
    </row>
    <row r="537" spans="1:25" ht="13.5">
      <c r="A537">
        <v>5.3</v>
      </c>
      <c r="B537">
        <f t="shared" si="80"/>
        <v>0.5543743361791608</v>
      </c>
      <c r="C537">
        <f t="shared" si="81"/>
        <v>-0.8322674422239013</v>
      </c>
      <c r="D537">
        <f t="shared" si="82"/>
        <v>0.5543743361791608</v>
      </c>
      <c r="E537">
        <f>IF('軌道図'!$C$3="","",D537-$F$2)</f>
      </c>
      <c r="F537">
        <f>IF('軌道図'!$C$3="","",$B$2*$F$5*C537)</f>
      </c>
      <c r="H537">
        <f t="shared" si="83"/>
        <v>0.5543743361791608</v>
      </c>
      <c r="I537">
        <f t="shared" si="84"/>
        <v>-0.8322674422239013</v>
      </c>
      <c r="J537">
        <f t="shared" si="85"/>
        <v>0.21459830553495313</v>
      </c>
      <c r="K537">
        <f t="shared" si="86"/>
        <v>0.13501054553495312</v>
      </c>
      <c r="L537">
        <f t="shared" si="87"/>
        <v>-0.3152879076064813</v>
      </c>
      <c r="M537">
        <f t="shared" si="88"/>
        <v>-0.013775086625714611</v>
      </c>
      <c r="N537">
        <f t="shared" si="89"/>
        <v>-0.3427018515808935</v>
      </c>
      <c r="Y537" s="155"/>
    </row>
    <row r="538" spans="1:25" ht="13.5">
      <c r="A538">
        <v>5.31</v>
      </c>
      <c r="B538">
        <f t="shared" si="80"/>
        <v>0.5626691534050324</v>
      </c>
      <c r="C538">
        <f t="shared" si="81"/>
        <v>-0.8266821782320363</v>
      </c>
      <c r="D538">
        <f t="shared" si="82"/>
        <v>0.5626691534050324</v>
      </c>
      <c r="E538">
        <f>IF('軌道図'!$C$3="","",D538-$F$2)</f>
      </c>
      <c r="F538">
        <f>IF('軌道図'!$C$3="","",$B$2*$F$5*C538)</f>
      </c>
      <c r="H538">
        <f t="shared" si="83"/>
        <v>0.5626691534050324</v>
      </c>
      <c r="I538">
        <f t="shared" si="84"/>
        <v>-0.8266821782320363</v>
      </c>
      <c r="J538">
        <f t="shared" si="85"/>
        <v>0.21780922928308805</v>
      </c>
      <c r="K538">
        <f t="shared" si="86"/>
        <v>0.13822146928308804</v>
      </c>
      <c r="L538">
        <f t="shared" si="87"/>
        <v>-0.31317204183054814</v>
      </c>
      <c r="M538">
        <f t="shared" si="88"/>
        <v>-0.009966206509533726</v>
      </c>
      <c r="N538">
        <f t="shared" si="89"/>
        <v>-0.34217331439330506</v>
      </c>
      <c r="Y538" s="155"/>
    </row>
    <row r="539" spans="1:25" ht="13.5">
      <c r="A539">
        <v>5.32</v>
      </c>
      <c r="B539">
        <f t="shared" si="80"/>
        <v>0.5709077041844536</v>
      </c>
      <c r="C539">
        <f t="shared" si="81"/>
        <v>-0.821014246711247</v>
      </c>
      <c r="D539">
        <f t="shared" si="82"/>
        <v>0.5709077041844536</v>
      </c>
      <c r="E539">
        <f>IF('軌道図'!$C$3="","",D539-$F$2)</f>
      </c>
      <c r="F539">
        <f>IF('軌道図'!$C$3="","",$B$2*$F$5*C539)</f>
      </c>
      <c r="H539">
        <f t="shared" si="83"/>
        <v>0.5709077041844536</v>
      </c>
      <c r="I539">
        <f t="shared" si="84"/>
        <v>-0.821014246711247</v>
      </c>
      <c r="J539">
        <f t="shared" si="85"/>
        <v>0.220998372289802</v>
      </c>
      <c r="K539">
        <f t="shared" si="86"/>
        <v>0.14141061228980198</v>
      </c>
      <c r="L539">
        <f t="shared" si="87"/>
        <v>-0.3110248591114076</v>
      </c>
      <c r="M539">
        <f t="shared" si="88"/>
        <v>-0.006163514207973647</v>
      </c>
      <c r="N539">
        <f t="shared" si="89"/>
        <v>-0.34160713597062886</v>
      </c>
      <c r="Y539" s="155"/>
    </row>
    <row r="540" spans="1:25" ht="13.5">
      <c r="A540">
        <v>5.33</v>
      </c>
      <c r="B540">
        <f t="shared" si="80"/>
        <v>0.5790891646692105</v>
      </c>
      <c r="C540">
        <f t="shared" si="81"/>
        <v>-0.8152642144499634</v>
      </c>
      <c r="D540">
        <f t="shared" si="82"/>
        <v>0.5790891646692105</v>
      </c>
      <c r="E540">
        <f>IF('軌道図'!$C$3="","",D540-$F$2)</f>
      </c>
      <c r="F540">
        <f>IF('軌道図'!$C$3="","",$B$2*$F$5*C540)</f>
      </c>
      <c r="H540">
        <f t="shared" si="83"/>
        <v>0.5790891646692105</v>
      </c>
      <c r="I540">
        <f t="shared" si="84"/>
        <v>-0.8152642144499634</v>
      </c>
      <c r="J540">
        <f t="shared" si="85"/>
        <v>0.22416541564345135</v>
      </c>
      <c r="K540">
        <f t="shared" si="86"/>
        <v>0.14457765564345135</v>
      </c>
      <c r="L540">
        <f t="shared" si="87"/>
        <v>-0.3088465741655426</v>
      </c>
      <c r="M540">
        <f t="shared" si="88"/>
        <v>-0.002367389987096291</v>
      </c>
      <c r="N540">
        <f t="shared" si="89"/>
        <v>-0.3410033729302357</v>
      </c>
      <c r="Y540" s="155"/>
    </row>
    <row r="541" spans="1:25" ht="13.5">
      <c r="A541">
        <v>5.34</v>
      </c>
      <c r="B541">
        <f t="shared" si="80"/>
        <v>0.5872127167200731</v>
      </c>
      <c r="C541">
        <f t="shared" si="81"/>
        <v>-0.8094326564466194</v>
      </c>
      <c r="D541">
        <f t="shared" si="82"/>
        <v>0.5872127167200731</v>
      </c>
      <c r="E541">
        <f>IF('軌道図'!$C$3="","",D541-$F$2)</f>
      </c>
      <c r="F541">
        <f>IF('軌道図'!$C$3="","",$B$2*$F$5*C541)</f>
      </c>
      <c r="H541">
        <f t="shared" si="83"/>
        <v>0.5872127167200731</v>
      </c>
      <c r="I541">
        <f t="shared" si="84"/>
        <v>-0.8094326564466194</v>
      </c>
      <c r="J541">
        <f t="shared" si="85"/>
        <v>0.2273100426423403</v>
      </c>
      <c r="K541">
        <f t="shared" si="86"/>
        <v>0.1477222826423403</v>
      </c>
      <c r="L541">
        <f t="shared" si="87"/>
        <v>-0.3066374048196324</v>
      </c>
      <c r="M541">
        <f t="shared" si="88"/>
        <v>0.0014217865438400645</v>
      </c>
      <c r="N541">
        <f t="shared" si="89"/>
        <v>-0.34036208564792636</v>
      </c>
      <c r="Y541" s="155"/>
    </row>
    <row r="542" spans="1:25" ht="13.5">
      <c r="A542">
        <v>5.35</v>
      </c>
      <c r="B542">
        <f t="shared" si="80"/>
        <v>0.5952775479886061</v>
      </c>
      <c r="C542">
        <f t="shared" si="81"/>
        <v>-0.8035201558521559</v>
      </c>
      <c r="D542">
        <f t="shared" si="82"/>
        <v>0.5952775479886061</v>
      </c>
      <c r="E542">
        <f>IF('軌道図'!$C$3="","",D542-$F$2)</f>
      </c>
      <c r="F542">
        <f>IF('軌道図'!$C$3="","",$B$2*$F$5*C542)</f>
      </c>
      <c r="H542">
        <f t="shared" si="83"/>
        <v>0.5952775479886061</v>
      </c>
      <c r="I542">
        <f t="shared" si="84"/>
        <v>-0.8035201558521559</v>
      </c>
      <c r="J542">
        <f t="shared" si="85"/>
        <v>0.23043193882638943</v>
      </c>
      <c r="K542">
        <f t="shared" si="86"/>
        <v>0.15084417882638942</v>
      </c>
      <c r="L542">
        <f t="shared" si="87"/>
        <v>-0.3043975719887706</v>
      </c>
      <c r="M542">
        <f t="shared" si="88"/>
        <v>0.005203636470339917</v>
      </c>
      <c r="N542">
        <f t="shared" si="89"/>
        <v>-0.3396833382518947</v>
      </c>
      <c r="Y542" s="155"/>
    </row>
    <row r="543" spans="1:25" ht="13.5">
      <c r="A543">
        <v>5.36</v>
      </c>
      <c r="B543">
        <f t="shared" si="80"/>
        <v>0.6032828519984039</v>
      </c>
      <c r="C543">
        <f t="shared" si="81"/>
        <v>-0.7975273039117042</v>
      </c>
      <c r="D543">
        <f t="shared" si="82"/>
        <v>0.6032828519984039</v>
      </c>
      <c r="E543">
        <f>IF('軌道図'!$C$3="","",D543-$F$2)</f>
      </c>
      <c r="F543">
        <f>IF('軌道図'!$C$3="","",$B$2*$F$5*C543)</f>
      </c>
      <c r="H543">
        <f t="shared" si="83"/>
        <v>0.6032828519984039</v>
      </c>
      <c r="I543">
        <f t="shared" si="84"/>
        <v>-0.7975273039117042</v>
      </c>
      <c r="J543">
        <f t="shared" si="85"/>
        <v>0.23353079200858215</v>
      </c>
      <c r="K543">
        <f t="shared" si="86"/>
        <v>0.15394303200858214</v>
      </c>
      <c r="L543">
        <f t="shared" si="87"/>
        <v>-0.3021272996543734</v>
      </c>
      <c r="M543">
        <f t="shared" si="88"/>
        <v>0.00897778161056259</v>
      </c>
      <c r="N543">
        <f t="shared" si="89"/>
        <v>-0.33896719861631436</v>
      </c>
      <c r="Y543" s="155"/>
    </row>
    <row r="544" spans="1:25" ht="13.5">
      <c r="A544">
        <v>5.37</v>
      </c>
      <c r="B544">
        <f t="shared" si="80"/>
        <v>0.6112278282257352</v>
      </c>
      <c r="C544">
        <f t="shared" si="81"/>
        <v>-0.791454699905466</v>
      </c>
      <c r="D544">
        <f t="shared" si="82"/>
        <v>0.6112278282257352</v>
      </c>
      <c r="E544">
        <f>IF('軌道図'!$C$3="","",D544-$F$2)</f>
      </c>
      <c r="F544">
        <f>IF('軌道図'!$C$3="","",$B$2*$F$5*C544)</f>
      </c>
      <c r="H544">
        <f t="shared" si="83"/>
        <v>0.6112278282257352</v>
      </c>
      <c r="I544">
        <f t="shared" si="84"/>
        <v>-0.791454699905466</v>
      </c>
      <c r="J544">
        <f t="shared" si="85"/>
        <v>0.23660629230618208</v>
      </c>
      <c r="K544">
        <f t="shared" si="86"/>
        <v>0.15701853230618207</v>
      </c>
      <c r="L544">
        <f t="shared" si="87"/>
        <v>-0.2998268148417829</v>
      </c>
      <c r="M544">
        <f t="shared" si="88"/>
        <v>0.012743844553138345</v>
      </c>
      <c r="N544">
        <f t="shared" si="89"/>
        <v>-0.3382137383545526</v>
      </c>
      <c r="Y544" s="155"/>
    </row>
    <row r="545" spans="1:25" ht="13.5">
      <c r="A545">
        <v>5.38</v>
      </c>
      <c r="B545">
        <f t="shared" si="80"/>
        <v>0.6191116821795987</v>
      </c>
      <c r="C545">
        <f t="shared" si="81"/>
        <v>-0.7853029510887806</v>
      </c>
      <c r="D545">
        <f t="shared" si="82"/>
        <v>0.6191116821795987</v>
      </c>
      <c r="E545">
        <f>IF('軌道図'!$C$3="","",D545-$F$2)</f>
      </c>
      <c r="F545">
        <f>IF('軌道図'!$C$3="","",$B$2*$F$5*C545)</f>
      </c>
      <c r="H545">
        <f t="shared" si="83"/>
        <v>0.6191116821795987</v>
      </c>
      <c r="I545">
        <f t="shared" si="84"/>
        <v>-0.7853029510887806</v>
      </c>
      <c r="J545">
        <f t="shared" si="85"/>
        <v>0.23965813217172263</v>
      </c>
      <c r="K545">
        <f t="shared" si="86"/>
        <v>0.16007037217172262</v>
      </c>
      <c r="L545">
        <f t="shared" si="87"/>
        <v>-0.29749634759756316</v>
      </c>
      <c r="M545">
        <f t="shared" si="88"/>
        <v>0.016501448694911713</v>
      </c>
      <c r="N545">
        <f t="shared" si="89"/>
        <v>-0.33742303281200753</v>
      </c>
      <c r="Y545" s="155"/>
    </row>
    <row r="546" spans="1:25" ht="13.5">
      <c r="A546">
        <v>5.39</v>
      </c>
      <c r="B546">
        <f t="shared" si="80"/>
        <v>0.6269336254811689</v>
      </c>
      <c r="C546">
        <f t="shared" si="81"/>
        <v>-0.7790726726314031</v>
      </c>
      <c r="D546">
        <f t="shared" si="82"/>
        <v>0.6269336254811689</v>
      </c>
      <c r="E546">
        <f>IF('軌道図'!$C$3="","",D546-$F$2)</f>
      </c>
      <c r="F546">
        <f>IF('軌道図'!$C$3="","",$B$2*$F$5*C546)</f>
      </c>
      <c r="H546">
        <f t="shared" si="83"/>
        <v>0.6269336254811689</v>
      </c>
      <c r="I546">
        <f t="shared" si="84"/>
        <v>-0.7790726726314031</v>
      </c>
      <c r="J546">
        <f t="shared" si="85"/>
        <v>0.24268600642376048</v>
      </c>
      <c r="K546">
        <f t="shared" si="86"/>
        <v>0.16309824642376047</v>
      </c>
      <c r="L546">
        <f t="shared" si="87"/>
        <v>-0.2951361309664963</v>
      </c>
      <c r="M546">
        <f t="shared" si="88"/>
        <v>0.020250218278599907</v>
      </c>
      <c r="N546">
        <f t="shared" si="89"/>
        <v>-0.33659516105857434</v>
      </c>
      <c r="Y546" s="155"/>
    </row>
    <row r="547" spans="1:25" ht="13.5">
      <c r="A547">
        <v>5.4</v>
      </c>
      <c r="B547">
        <f t="shared" si="80"/>
        <v>0.6346928759426347</v>
      </c>
      <c r="C547">
        <f t="shared" si="81"/>
        <v>-0.7727644875559871</v>
      </c>
      <c r="D547">
        <f t="shared" si="82"/>
        <v>0.6346928759426347</v>
      </c>
      <c r="E547">
        <f>IF('軌道図'!$C$3="","",D547-$F$2)</f>
      </c>
      <c r="F547">
        <f>IF('軌道図'!$C$3="","",$B$2*$F$5*C547)</f>
      </c>
      <c r="H547">
        <f t="shared" si="83"/>
        <v>0.6346928759426347</v>
      </c>
      <c r="I547">
        <f t="shared" si="84"/>
        <v>-0.7727644875559871</v>
      </c>
      <c r="J547">
        <f t="shared" si="85"/>
        <v>0.2456896122773939</v>
      </c>
      <c r="K547">
        <f t="shared" si="86"/>
        <v>0.16610185227739388</v>
      </c>
      <c r="L547">
        <f t="shared" si="87"/>
        <v>-0.2927464009682787</v>
      </c>
      <c r="M547">
        <f t="shared" si="88"/>
        <v>0.023989778430368758</v>
      </c>
      <c r="N547">
        <f t="shared" si="89"/>
        <v>-0.33573020588073865</v>
      </c>
      <c r="Y547" s="155"/>
    </row>
    <row r="548" spans="1:25" ht="13.5">
      <c r="A548">
        <v>5.41</v>
      </c>
      <c r="B548">
        <f t="shared" si="80"/>
        <v>0.6423886576454144</v>
      </c>
      <c r="C548">
        <f t="shared" si="81"/>
        <v>-0.7663790266757844</v>
      </c>
      <c r="D548">
        <f t="shared" si="82"/>
        <v>0.6423886576454144</v>
      </c>
      <c r="E548">
        <f>IF('軌道図'!$C$3="","",D548-$F$2)</f>
      </c>
      <c r="F548">
        <f>IF('軌道図'!$C$3="","",$B$2*$F$5*C548)</f>
      </c>
      <c r="H548">
        <f t="shared" si="83"/>
        <v>0.6423886576454144</v>
      </c>
      <c r="I548">
        <f t="shared" si="84"/>
        <v>-0.7663790266757844</v>
      </c>
      <c r="J548">
        <f t="shared" si="85"/>
        <v>0.24866864937453992</v>
      </c>
      <c r="K548">
        <f t="shared" si="86"/>
        <v>0.1690808893745399</v>
      </c>
      <c r="L548">
        <f t="shared" si="87"/>
        <v>-0.2903273965739189</v>
      </c>
      <c r="M548">
        <f t="shared" si="88"/>
        <v>0.02771975519731873</v>
      </c>
      <c r="N548">
        <f t="shared" si="89"/>
        <v>-0.3348282537732975</v>
      </c>
      <c r="Y548" s="155"/>
    </row>
    <row r="549" spans="1:25" ht="13.5">
      <c r="A549">
        <v>5.42</v>
      </c>
      <c r="B549">
        <f t="shared" si="80"/>
        <v>0.6500202010177517</v>
      </c>
      <c r="C549">
        <f t="shared" si="81"/>
        <v>-0.759916928531561</v>
      </c>
      <c r="D549">
        <f t="shared" si="82"/>
        <v>0.6500202010177517</v>
      </c>
      <c r="E549">
        <f>IF('軌道図'!$C$3="","",D549-$F$2)</f>
      </c>
      <c r="F549">
        <f>IF('軌道図'!$C$3="","",$B$2*$F$5*C549)</f>
      </c>
      <c r="H549">
        <f t="shared" si="83"/>
        <v>0.6500202010177517</v>
      </c>
      <c r="I549">
        <f t="shared" si="84"/>
        <v>-0.759916928531561</v>
      </c>
      <c r="J549">
        <f t="shared" si="85"/>
        <v>0.25162281981397167</v>
      </c>
      <c r="K549">
        <f t="shared" si="86"/>
        <v>0.17203505981397166</v>
      </c>
      <c r="L549">
        <f t="shared" si="87"/>
        <v>-0.2878793596818404</v>
      </c>
      <c r="M549">
        <f t="shared" si="88"/>
        <v>0.03143977558488177</v>
      </c>
      <c r="N549">
        <f t="shared" si="89"/>
        <v>-0.33388939493070985</v>
      </c>
      <c r="Y549" s="155"/>
    </row>
    <row r="550" spans="1:25" ht="13.5">
      <c r="A550">
        <v>5.43</v>
      </c>
      <c r="B550">
        <f t="shared" si="80"/>
        <v>0.657586742911669</v>
      </c>
      <c r="C550">
        <f t="shared" si="81"/>
        <v>-0.7533788393277465</v>
      </c>
      <c r="D550">
        <f t="shared" si="82"/>
        <v>0.657586742911669</v>
      </c>
      <c r="E550">
        <f>IF('軌道図'!$C$3="","",D550-$F$2)</f>
      </c>
      <c r="F550">
        <f>IF('軌道図'!$C$3="","",$B$2*$F$5*C550)</f>
      </c>
      <c r="H550">
        <f t="shared" si="83"/>
        <v>0.657586742911669</v>
      </c>
      <c r="I550">
        <f t="shared" si="84"/>
        <v>-0.7533788393277465</v>
      </c>
      <c r="J550">
        <f t="shared" si="85"/>
        <v>0.25455182818110705</v>
      </c>
      <c r="K550">
        <f t="shared" si="86"/>
        <v>0.17496406818110705</v>
      </c>
      <c r="L550">
        <f t="shared" si="87"/>
        <v>-0.28540253509369246</v>
      </c>
      <c r="M550">
        <f t="shared" si="88"/>
        <v>0.03514946759411916</v>
      </c>
      <c r="N550">
        <f t="shared" si="89"/>
        <v>-0.3329137232380777</v>
      </c>
      <c r="Y550" s="155"/>
    </row>
    <row r="551" spans="1:25" ht="13.5">
      <c r="A551">
        <v>5.44</v>
      </c>
      <c r="B551">
        <f t="shared" si="80"/>
        <v>0.6650875266792828</v>
      </c>
      <c r="C551">
        <f t="shared" si="81"/>
        <v>-0.7467654128678123</v>
      </c>
      <c r="D551">
        <f t="shared" si="82"/>
        <v>0.6650875266792828</v>
      </c>
      <c r="E551">
        <f>IF('軌道図'!$C$3="","",D551-$F$2)</f>
      </c>
      <c r="F551">
        <f>IF('軌道図'!$C$3="","",$B$2*$F$5*C551)</f>
      </c>
      <c r="H551">
        <f t="shared" si="83"/>
        <v>0.6650875266792828</v>
      </c>
      <c r="I551">
        <f t="shared" si="84"/>
        <v>-0.7467654128678123</v>
      </c>
      <c r="J551">
        <f t="shared" si="85"/>
        <v>0.2574553815775504</v>
      </c>
      <c r="K551">
        <f t="shared" si="86"/>
        <v>0.17786762157755037</v>
      </c>
      <c r="L551">
        <f t="shared" si="87"/>
        <v>-0.2828971704898695</v>
      </c>
      <c r="M551">
        <f t="shared" si="88"/>
        <v>0.03884846025892169</v>
      </c>
      <c r="N551">
        <f t="shared" si="89"/>
        <v>-0.33190133626175705</v>
      </c>
      <c r="Y551" s="155"/>
    </row>
    <row r="552" spans="1:25" ht="13.5">
      <c r="A552">
        <v>5.45</v>
      </c>
      <c r="B552">
        <f t="shared" si="80"/>
        <v>0.6725218022484659</v>
      </c>
      <c r="C552">
        <f t="shared" si="81"/>
        <v>-0.7400773104888944</v>
      </c>
      <c r="D552">
        <f t="shared" si="82"/>
        <v>0.6725218022484659</v>
      </c>
      <c r="E552">
        <f>IF('軌道図'!$C$3="","",D552-$F$2)</f>
      </c>
      <c r="F552">
        <f>IF('軌道図'!$C$3="","",$B$2*$F$5*C552)</f>
      </c>
      <c r="H552">
        <f t="shared" si="83"/>
        <v>0.6725218022484659</v>
      </c>
      <c r="I552">
        <f t="shared" si="84"/>
        <v>-0.7400773104888944</v>
      </c>
      <c r="J552">
        <f t="shared" si="85"/>
        <v>0.26033318965038116</v>
      </c>
      <c r="K552">
        <f t="shared" si="86"/>
        <v>0.18074542965038115</v>
      </c>
      <c r="L552">
        <f t="shared" si="87"/>
        <v>-0.2803635164047447</v>
      </c>
      <c r="M552">
        <f t="shared" si="88"/>
        <v>0.04253638368310468</v>
      </c>
      <c r="N552">
        <f t="shared" si="89"/>
        <v>-0.3308523352396022</v>
      </c>
      <c r="Y552" s="155"/>
    </row>
    <row r="553" spans="1:25" ht="13.5">
      <c r="A553">
        <v>5.46</v>
      </c>
      <c r="B553">
        <f t="shared" si="80"/>
        <v>0.6798888261978571</v>
      </c>
      <c r="C553">
        <f t="shared" si="81"/>
        <v>-0.7333152009956565</v>
      </c>
      <c r="D553">
        <f t="shared" si="82"/>
        <v>0.6798888261978571</v>
      </c>
      <c r="E553">
        <f>IF('軌道図'!$C$3="","",D553-$F$2)</f>
      </c>
      <c r="F553">
        <f>IF('軌道図'!$C$3="","",$B$2*$F$5*C553)</f>
      </c>
      <c r="H553">
        <f t="shared" si="83"/>
        <v>0.6798888261978571</v>
      </c>
      <c r="I553">
        <f t="shared" si="84"/>
        <v>-0.7333152009956565</v>
      </c>
      <c r="J553">
        <f t="shared" si="85"/>
        <v>0.26318496462119045</v>
      </c>
      <c r="K553">
        <f t="shared" si="86"/>
        <v>0.18359720462119045</v>
      </c>
      <c r="L553">
        <f t="shared" si="87"/>
        <v>-0.2778018262016149</v>
      </c>
      <c r="M553">
        <f t="shared" si="88"/>
        <v>0.0462128690773993</v>
      </c>
      <c r="N553">
        <f t="shared" si="89"/>
        <v>-0.32976682507084104</v>
      </c>
      <c r="Y553" s="155"/>
    </row>
    <row r="554" spans="1:25" ht="13.5">
      <c r="A554">
        <v>5.47</v>
      </c>
      <c r="B554">
        <f t="shared" si="80"/>
        <v>0.6871878618312006</v>
      </c>
      <c r="C554">
        <f t="shared" si="81"/>
        <v>-0.7264797605934131</v>
      </c>
      <c r="D554">
        <f t="shared" si="82"/>
        <v>0.6871878618312006</v>
      </c>
      <c r="E554">
        <f>IF('軌道図'!$C$3="","",D554-$F$2)</f>
      </c>
      <c r="F554">
        <f>IF('軌道図'!$C$3="","",$B$2*$F$5*C554)</f>
      </c>
      <c r="H554">
        <f t="shared" si="83"/>
        <v>0.6871878618312006</v>
      </c>
      <c r="I554">
        <f t="shared" si="84"/>
        <v>-0.7264797605934131</v>
      </c>
      <c r="J554">
        <f t="shared" si="85"/>
        <v>0.26601042131485775</v>
      </c>
      <c r="K554">
        <f t="shared" si="86"/>
        <v>0.18642266131485774</v>
      </c>
      <c r="L554">
        <f t="shared" si="87"/>
        <v>-0.2752123560473657</v>
      </c>
      <c r="M554">
        <f t="shared" si="88"/>
        <v>0.049877548796329885</v>
      </c>
      <c r="N554">
        <f t="shared" si="89"/>
        <v>-0.32864491430558584</v>
      </c>
      <c r="Y554" s="155"/>
    </row>
    <row r="555" spans="1:25" ht="13.5">
      <c r="A555">
        <v>5.48</v>
      </c>
      <c r="B555">
        <f t="shared" si="80"/>
        <v>0.6944181792510162</v>
      </c>
      <c r="C555">
        <f t="shared" si="81"/>
        <v>-0.7195716728205075</v>
      </c>
      <c r="D555">
        <f t="shared" si="82"/>
        <v>0.6944181792510162</v>
      </c>
      <c r="E555">
        <f>IF('軌道図'!$C$3="","",D555-$F$2)</f>
      </c>
      <c r="F555">
        <f>IF('軌道図'!$C$3="","",$B$2*$F$5*C555)</f>
      </c>
      <c r="H555">
        <f t="shared" si="83"/>
        <v>0.6944181792510162</v>
      </c>
      <c r="I555">
        <f t="shared" si="84"/>
        <v>-0.7195716728205075</v>
      </c>
      <c r="J555">
        <f t="shared" si="85"/>
        <v>0.2688092771880684</v>
      </c>
      <c r="K555">
        <f t="shared" si="86"/>
        <v>0.1892215171880684</v>
      </c>
      <c r="L555">
        <f t="shared" si="87"/>
        <v>-0.2725953648868543</v>
      </c>
      <c r="M555">
        <f t="shared" si="88"/>
        <v>0.05353005637497878</v>
      </c>
      <c r="N555">
        <f t="shared" si="89"/>
        <v>-0.3274867151339781</v>
      </c>
      <c r="Y555" s="155"/>
    </row>
    <row r="556" spans="1:25" ht="13.5">
      <c r="A556">
        <v>5.49</v>
      </c>
      <c r="B556">
        <f t="shared" si="80"/>
        <v>0.701579055431586</v>
      </c>
      <c r="C556">
        <f t="shared" si="81"/>
        <v>-0.7125916284799615</v>
      </c>
      <c r="D556">
        <f t="shared" si="82"/>
        <v>0.701579055431586</v>
      </c>
      <c r="E556">
        <f>IF('軌道図'!$C$3="","",D556-$F$2)</f>
      </c>
      <c r="F556">
        <f>IF('軌道図'!$C$3="","",$B$2*$F$5*C556)</f>
      </c>
      <c r="H556">
        <f t="shared" si="83"/>
        <v>0.701579055431586</v>
      </c>
      <c r="I556">
        <f t="shared" si="84"/>
        <v>-0.7125916284799615</v>
      </c>
      <c r="J556">
        <f t="shared" si="85"/>
        <v>0.27158125235756697</v>
      </c>
      <c r="K556">
        <f t="shared" si="86"/>
        <v>0.19199349235756696</v>
      </c>
      <c r="L556">
        <f t="shared" si="87"/>
        <v>-0.2699511144170166</v>
      </c>
      <c r="M556">
        <f t="shared" si="88"/>
        <v>0.05717002656563114</v>
      </c>
      <c r="N556">
        <f t="shared" si="89"/>
        <v>-0.32629234337497</v>
      </c>
      <c r="Y556" s="155"/>
    </row>
    <row r="557" spans="1:25" ht="13.5">
      <c r="A557">
        <v>5.5</v>
      </c>
      <c r="B557">
        <f t="shared" si="80"/>
        <v>0.70866977429126</v>
      </c>
      <c r="C557">
        <f t="shared" si="81"/>
        <v>-0.7055403255703919</v>
      </c>
      <c r="D557">
        <f t="shared" si="82"/>
        <v>0.70866977429126</v>
      </c>
      <c r="E557">
        <f>IF('軌道図'!$C$3="","",D557-$F$2)</f>
      </c>
      <c r="F557">
        <f>IF('軌道図'!$C$3="","",$B$2*$F$5*C557)</f>
      </c>
      <c r="H557">
        <f t="shared" si="83"/>
        <v>0.70866977429126</v>
      </c>
      <c r="I557">
        <f t="shared" si="84"/>
        <v>-0.7055403255703919</v>
      </c>
      <c r="J557">
        <f t="shared" si="85"/>
        <v>0.27432606962814676</v>
      </c>
      <c r="K557">
        <f t="shared" si="86"/>
        <v>0.19473830962814676</v>
      </c>
      <c r="L557">
        <f t="shared" si="87"/>
        <v>-0.2672798690606957</v>
      </c>
      <c r="M557">
        <f t="shared" si="88"/>
        <v>0.06079709537430153</v>
      </c>
      <c r="N557">
        <f t="shared" si="89"/>
        <v>-0.3250619184647421</v>
      </c>
      <c r="Y557" s="155"/>
    </row>
    <row r="558" spans="1:25" ht="13.5">
      <c r="A558">
        <v>5.51</v>
      </c>
      <c r="B558">
        <f t="shared" si="80"/>
        <v>0.715689626764061</v>
      </c>
      <c r="C558">
        <f t="shared" si="81"/>
        <v>-0.6984184692162135</v>
      </c>
      <c r="D558">
        <f t="shared" si="82"/>
        <v>0.715689626764061</v>
      </c>
      <c r="E558">
        <f>IF('軌道図'!$C$3="","",D558-$F$2)</f>
      </c>
      <c r="F558">
        <f>IF('軌道図'!$C$3="","",$B$2*$F$5*C558)</f>
      </c>
      <c r="H558">
        <f t="shared" si="83"/>
        <v>0.715689626764061</v>
      </c>
      <c r="I558">
        <f t="shared" si="84"/>
        <v>-0.6984184692162135</v>
      </c>
      <c r="J558">
        <f t="shared" si="85"/>
        <v>0.277043454520368</v>
      </c>
      <c r="K558">
        <f t="shared" si="86"/>
        <v>0.19745569452036799</v>
      </c>
      <c r="L558">
        <f t="shared" si="87"/>
        <v>-0.26458189594020115</v>
      </c>
      <c r="M558">
        <f t="shared" si="88"/>
        <v>0.06441090009713167</v>
      </c>
      <c r="N558">
        <f t="shared" si="89"/>
        <v>-0.32379556344476007</v>
      </c>
      <c r="Y558" s="155"/>
    </row>
    <row r="559" spans="1:25" ht="13.5">
      <c r="A559">
        <v>5.52</v>
      </c>
      <c r="B559">
        <f t="shared" si="80"/>
        <v>0.7226379108705916</v>
      </c>
      <c r="C559">
        <f t="shared" si="81"/>
        <v>-0.6912267715971271</v>
      </c>
      <c r="D559">
        <f t="shared" si="82"/>
        <v>0.7226379108705916</v>
      </c>
      <c r="E559">
        <f>IF('軌道図'!$C$3="","",D559-$F$2)</f>
      </c>
      <c r="F559">
        <f>IF('軌道図'!$C$3="","",$B$2*$F$5*C559)</f>
      </c>
      <c r="H559">
        <f t="shared" si="83"/>
        <v>0.7226379108705916</v>
      </c>
      <c r="I559">
        <f t="shared" si="84"/>
        <v>-0.6912267715971271</v>
      </c>
      <c r="J559">
        <f t="shared" si="85"/>
        <v>0.27973313529800603</v>
      </c>
      <c r="K559">
        <f t="shared" si="86"/>
        <v>0.20014537529800602</v>
      </c>
      <c r="L559">
        <f t="shared" si="87"/>
        <v>-0.2618574648505968</v>
      </c>
      <c r="M559">
        <f t="shared" si="88"/>
        <v>0.0680110793566608</v>
      </c>
      <c r="N559">
        <f t="shared" si="89"/>
        <v>-0.32249340494947054</v>
      </c>
      <c r="Y559" s="155"/>
    </row>
    <row r="560" spans="1:25" ht="13.5">
      <c r="A560">
        <v>5.53</v>
      </c>
      <c r="B560">
        <f t="shared" si="80"/>
        <v>0.729513931788232</v>
      </c>
      <c r="C560">
        <f t="shared" si="81"/>
        <v>-0.6839659518769007</v>
      </c>
      <c r="D560">
        <f t="shared" si="82"/>
        <v>0.729513931788232</v>
      </c>
      <c r="E560">
        <f>IF('軌道図'!$C$3="","",D560-$F$2)</f>
      </c>
      <c r="F560">
        <f>IF('軌道図'!$C$3="","",$B$2*$F$5*C560)</f>
      </c>
      <c r="H560">
        <f t="shared" si="83"/>
        <v>0.729513931788232</v>
      </c>
      <c r="I560">
        <f t="shared" si="84"/>
        <v>-0.6839659518769007</v>
      </c>
      <c r="J560">
        <f t="shared" si="85"/>
        <v>0.2823948429952246</v>
      </c>
      <c r="K560">
        <f t="shared" si="86"/>
        <v>0.2028070829952246</v>
      </c>
      <c r="L560">
        <f t="shared" si="87"/>
        <v>-0.259106848232721</v>
      </c>
      <c r="M560">
        <f t="shared" si="88"/>
        <v>0.07159727313796331</v>
      </c>
      <c r="N560">
        <f t="shared" si="89"/>
        <v>-0.3211555731936379</v>
      </c>
      <c r="Y560" s="155"/>
    </row>
    <row r="561" spans="1:25" ht="13.5">
      <c r="A561">
        <v>5.54</v>
      </c>
      <c r="B561">
        <f t="shared" si="80"/>
        <v>0.7363170019206192</v>
      </c>
      <c r="C561">
        <f t="shared" si="81"/>
        <v>-0.6766367361314569</v>
      </c>
      <c r="D561">
        <f t="shared" si="82"/>
        <v>0.7363170019206192</v>
      </c>
      <c r="E561">
        <f>IF('軌道図'!$C$3="","",D561-$F$2)</f>
      </c>
      <c r="F561">
        <f>IF('軌道図'!$C$3="","",$B$2*$F$5*C561)</f>
      </c>
      <c r="H561">
        <f t="shared" si="83"/>
        <v>0.7363170019206192</v>
      </c>
      <c r="I561">
        <f t="shared" si="84"/>
        <v>-0.6766367361314569</v>
      </c>
      <c r="J561">
        <f t="shared" si="85"/>
        <v>0.2850283114434717</v>
      </c>
      <c r="K561">
        <f t="shared" si="86"/>
        <v>0.20544055144347168</v>
      </c>
      <c r="L561">
        <f t="shared" si="87"/>
        <v>-0.2563303211459438</v>
      </c>
      <c r="M561">
        <f t="shared" si="88"/>
        <v>0.07516912282464902</v>
      </c>
      <c r="N561">
        <f t="shared" si="89"/>
        <v>-0.31978220195932294</v>
      </c>
      <c r="Y561" s="155"/>
    </row>
    <row r="562" spans="1:25" ht="13.5">
      <c r="A562">
        <v>5.55</v>
      </c>
      <c r="B562">
        <f t="shared" si="80"/>
        <v>0.7430464409664099</v>
      </c>
      <c r="C562">
        <f t="shared" si="81"/>
        <v>-0.669239857276262</v>
      </c>
      <c r="D562">
        <f t="shared" si="82"/>
        <v>0.7430464409664099</v>
      </c>
      <c r="E562">
        <f>IF('軌道図'!$C$3="","",D562-$F$2)</f>
      </c>
      <c r="F562">
        <f>IF('軌道図'!$C$3="","",$B$2*$F$5*C562)</f>
      </c>
      <c r="H562">
        <f t="shared" si="83"/>
        <v>0.7430464409664099</v>
      </c>
      <c r="I562">
        <f t="shared" si="84"/>
        <v>-0.669239857276262</v>
      </c>
      <c r="J562">
        <f t="shared" si="85"/>
        <v>0.2876332772980973</v>
      </c>
      <c r="K562">
        <f t="shared" si="86"/>
        <v>0.20804551729809728</v>
      </c>
      <c r="L562">
        <f t="shared" si="87"/>
        <v>-0.25352816124065986</v>
      </c>
      <c r="M562">
        <f t="shared" si="88"/>
        <v>0.07872627123472616</v>
      </c>
      <c r="N562">
        <f t="shared" si="89"/>
        <v>-0.3183734285825047</v>
      </c>
      <c r="Y562" s="155"/>
    </row>
    <row r="563" spans="1:25" ht="13.5">
      <c r="A563">
        <v>5.56</v>
      </c>
      <c r="B563">
        <f t="shared" si="80"/>
        <v>0.7497015759873071</v>
      </c>
      <c r="C563">
        <f t="shared" si="81"/>
        <v>-0.6617760549930376</v>
      </c>
      <c r="D563">
        <f t="shared" si="82"/>
        <v>0.7497015759873071</v>
      </c>
      <c r="E563">
        <f>IF('軌道図'!$C$3="","",D563-$F$2)</f>
      </c>
      <c r="F563">
        <f>IF('軌道図'!$C$3="","",$B$2*$F$5*C563)</f>
      </c>
      <c r="H563">
        <f t="shared" si="83"/>
        <v>0.7497015759873071</v>
      </c>
      <c r="I563">
        <f t="shared" si="84"/>
        <v>-0.6617760549930376</v>
      </c>
      <c r="J563">
        <f t="shared" si="85"/>
        <v>0.2902094800646866</v>
      </c>
      <c r="K563">
        <f t="shared" si="86"/>
        <v>0.2106217200646866</v>
      </c>
      <c r="L563">
        <f t="shared" si="87"/>
        <v>-0.25070064873052467</v>
      </c>
      <c r="M563">
        <f t="shared" si="88"/>
        <v>0.08226836265631783</v>
      </c>
      <c r="N563">
        <f t="shared" si="89"/>
        <v>-0.3169293939393468</v>
      </c>
      <c r="Y563" s="155"/>
    </row>
    <row r="564" spans="1:25" ht="13.5">
      <c r="A564">
        <v>5.57</v>
      </c>
      <c r="B564">
        <f t="shared" si="80"/>
        <v>0.7562817414753555</v>
      </c>
      <c r="C564">
        <f t="shared" si="81"/>
        <v>-0.6542460756557914</v>
      </c>
      <c r="D564">
        <f t="shared" si="82"/>
        <v>0.7562817414753555</v>
      </c>
      <c r="E564">
        <f>IF('軌道図'!$C$3="","",D564-$F$2)</f>
      </c>
      <c r="F564">
        <f>IF('軌道図'!$C$3="","",$B$2*$F$5*C564)</f>
      </c>
      <c r="H564">
        <f t="shared" si="83"/>
        <v>0.7562817414753555</v>
      </c>
      <c r="I564">
        <f t="shared" si="84"/>
        <v>-0.6542460756557914</v>
      </c>
      <c r="J564">
        <f t="shared" si="85"/>
        <v>0.29275666212511015</v>
      </c>
      <c r="K564">
        <f t="shared" si="86"/>
        <v>0.21316890212511014</v>
      </c>
      <c r="L564">
        <f t="shared" si="87"/>
        <v>-0.24784806636443266</v>
      </c>
      <c r="M564">
        <f t="shared" si="88"/>
        <v>0.08579504288323404</v>
      </c>
      <c r="N564">
        <f t="shared" si="89"/>
        <v>-0.31545024243211006</v>
      </c>
      <c r="Y564" s="155"/>
    </row>
    <row r="565" spans="1:25" ht="13.5">
      <c r="A565">
        <v>5.58</v>
      </c>
      <c r="B565">
        <f t="shared" si="80"/>
        <v>0.7627862794194885</v>
      </c>
      <c r="C565">
        <f t="shared" si="81"/>
        <v>-0.6466506722561834</v>
      </c>
      <c r="D565">
        <f t="shared" si="82"/>
        <v>0.7627862794194885</v>
      </c>
      <c r="E565">
        <f>IF('軌道図'!$C$3="","",D565-$F$2)</f>
      </c>
      <c r="F565">
        <f>IF('軌道図'!$C$3="","",$B$2*$F$5*C565)</f>
      </c>
      <c r="H565">
        <f t="shared" si="83"/>
        <v>0.7627862794194885</v>
      </c>
      <c r="I565">
        <f t="shared" si="84"/>
        <v>-0.6466506722561834</v>
      </c>
      <c r="J565">
        <f t="shared" si="85"/>
        <v>0.295274568763284</v>
      </c>
      <c r="K565">
        <f t="shared" si="86"/>
        <v>0.215686808763284</v>
      </c>
      <c r="L565">
        <f t="shared" si="87"/>
        <v>-0.2449706993982438</v>
      </c>
      <c r="M565">
        <f t="shared" si="88"/>
        <v>0.08930595925039034</v>
      </c>
      <c r="N565">
        <f t="shared" si="89"/>
        <v>-0.3139361219747129</v>
      </c>
      <c r="Y565" s="155"/>
    </row>
    <row r="566" spans="1:25" ht="13.5">
      <c r="A566">
        <v>5.59</v>
      </c>
      <c r="B566">
        <f t="shared" si="80"/>
        <v>0.7692145393713327</v>
      </c>
      <c r="C566">
        <f t="shared" si="81"/>
        <v>-0.6389906043282237</v>
      </c>
      <c r="D566">
        <f t="shared" si="82"/>
        <v>0.7692145393713327</v>
      </c>
      <c r="E566">
        <f>IF('軌道図'!$C$3="","",D566-$F$2)</f>
      </c>
      <c r="F566">
        <f>IF('軌道図'!$C$3="","",$B$2*$F$5*C566)</f>
      </c>
      <c r="H566">
        <f t="shared" si="83"/>
        <v>0.7692145393713327</v>
      </c>
      <c r="I566">
        <f t="shared" si="84"/>
        <v>-0.6389906043282237</v>
      </c>
      <c r="J566">
        <f t="shared" si="85"/>
        <v>0.29776294819064286</v>
      </c>
      <c r="K566">
        <f t="shared" si="86"/>
        <v>0.21817518819064285</v>
      </c>
      <c r="L566">
        <f t="shared" si="87"/>
        <v>-0.24206883556625675</v>
      </c>
      <c r="M566">
        <f t="shared" si="88"/>
        <v>0.09280076066907605</v>
      </c>
      <c r="N566">
        <f t="shared" si="89"/>
        <v>-0.3123871839779391</v>
      </c>
      <c r="Y566" s="155"/>
    </row>
    <row r="567" spans="1:25" ht="13.5">
      <c r="A567">
        <v>5.6</v>
      </c>
      <c r="B567">
        <f t="shared" si="80"/>
        <v>0.7755658785102496</v>
      </c>
      <c r="C567">
        <f t="shared" si="81"/>
        <v>-0.6312666378723216</v>
      </c>
      <c r="D567">
        <f t="shared" si="82"/>
        <v>0.7755658785102496</v>
      </c>
      <c r="E567">
        <f>IF('軌道図'!$C$3="","",D567-$F$2)</f>
      </c>
      <c r="F567">
        <f>IF('軌道図'!$C$3="","",$B$2*$F$5*C567)</f>
      </c>
      <c r="H567">
        <f t="shared" si="83"/>
        <v>0.7755658785102496</v>
      </c>
      <c r="I567">
        <f t="shared" si="84"/>
        <v>-0.6312666378723216</v>
      </c>
      <c r="J567">
        <f t="shared" si="85"/>
        <v>0.30022155157131764</v>
      </c>
      <c r="K567">
        <f t="shared" si="86"/>
        <v>0.22063379157131763</v>
      </c>
      <c r="L567">
        <f t="shared" si="87"/>
        <v>-0.2391427650524364</v>
      </c>
      <c r="M567">
        <f t="shared" si="88"/>
        <v>0.09627909766206172</v>
      </c>
      <c r="N567">
        <f t="shared" si="89"/>
        <v>-0.3108035833342975</v>
      </c>
      <c r="Y567" s="155"/>
    </row>
    <row r="568" spans="1:25" ht="13.5">
      <c r="A568">
        <v>5.61</v>
      </c>
      <c r="B568">
        <f t="shared" si="80"/>
        <v>0.7818396617076188</v>
      </c>
      <c r="C568">
        <f t="shared" si="81"/>
        <v>-0.6234795452786853</v>
      </c>
      <c r="D568">
        <f t="shared" si="82"/>
        <v>0.7818396617076188</v>
      </c>
      <c r="E568">
        <f>IF('軌道図'!$C$3="","",D568-$F$2)</f>
      </c>
      <c r="F568">
        <f>IF('軌道図'!$C$3="","",$B$2*$F$5*C568)</f>
      </c>
      <c r="H568">
        <f t="shared" si="83"/>
        <v>0.7818396617076188</v>
      </c>
      <c r="I568">
        <f t="shared" si="84"/>
        <v>-0.6234795452786853</v>
      </c>
      <c r="J568">
        <f t="shared" si="85"/>
        <v>0.3026501330470192</v>
      </c>
      <c r="K568">
        <f t="shared" si="86"/>
        <v>0.2230623730470192</v>
      </c>
      <c r="L568">
        <f t="shared" si="87"/>
        <v>-0.23619278046139552</v>
      </c>
      <c r="M568">
        <f t="shared" si="88"/>
        <v>0.09974062239854678</v>
      </c>
      <c r="N568">
        <f t="shared" si="89"/>
        <v>-0.30918547840253274</v>
      </c>
      <c r="Y568" s="155"/>
    </row>
    <row r="569" spans="1:25" ht="13.5">
      <c r="A569">
        <v>5.62</v>
      </c>
      <c r="B569">
        <f t="shared" si="80"/>
        <v>0.7880352615903476</v>
      </c>
      <c r="C569">
        <f t="shared" si="81"/>
        <v>-0.6156301052500863</v>
      </c>
      <c r="D569">
        <f t="shared" si="82"/>
        <v>0.7880352615903476</v>
      </c>
      <c r="E569">
        <f>IF('軌道図'!$C$3="","",D569-$F$2)</f>
      </c>
      <c r="F569">
        <f>IF('軌道図'!$C$3="","",$B$2*$F$5*C569)</f>
      </c>
      <c r="H569">
        <f t="shared" si="83"/>
        <v>0.7880352615903476</v>
      </c>
      <c r="I569">
        <f t="shared" si="84"/>
        <v>-0.6156301052500863</v>
      </c>
      <c r="J569">
        <f t="shared" si="85"/>
        <v>0.3050484497616236</v>
      </c>
      <c r="K569">
        <f t="shared" si="86"/>
        <v>0.2254606897616236</v>
      </c>
      <c r="L569">
        <f t="shared" si="87"/>
        <v>-0.2332191767891354</v>
      </c>
      <c r="M569">
        <f t="shared" si="88"/>
        <v>0.10318498872894181</v>
      </c>
      <c r="N569">
        <f t="shared" si="89"/>
        <v>-0.3075330309917899</v>
      </c>
      <c r="Y569" s="155"/>
    </row>
    <row r="570" spans="1:25" ht="13.5">
      <c r="A570">
        <v>5.63</v>
      </c>
      <c r="B570">
        <f t="shared" si="80"/>
        <v>0.7941520586036113</v>
      </c>
      <c r="C570">
        <f t="shared" si="81"/>
        <v>-0.6077191027239858</v>
      </c>
      <c r="D570">
        <f t="shared" si="82"/>
        <v>0.7941520586036113</v>
      </c>
      <c r="E570">
        <f>IF('軌道図'!$C$3="","",D570-$F$2)</f>
      </c>
      <c r="F570">
        <f>IF('軌道図'!$C$3="","",$B$2*$F$5*C570)</f>
      </c>
      <c r="H570">
        <f t="shared" si="83"/>
        <v>0.7941520586036113</v>
      </c>
      <c r="I570">
        <f t="shared" si="84"/>
        <v>-0.6077191027239858</v>
      </c>
      <c r="J570">
        <f t="shared" si="85"/>
        <v>0.3074162618854579</v>
      </c>
      <c r="K570">
        <f t="shared" si="86"/>
        <v>0.2278285018854579</v>
      </c>
      <c r="L570">
        <f t="shared" si="87"/>
        <v>-0.23022225139354505</v>
      </c>
      <c r="M570">
        <f t="shared" si="88"/>
        <v>0.10661185221948413</v>
      </c>
      <c r="N570">
        <f t="shared" si="89"/>
        <v>-0.3058464063454328</v>
      </c>
      <c r="Y570" s="155"/>
    </row>
    <row r="571" spans="1:25" ht="13.5">
      <c r="A571">
        <v>5.64</v>
      </c>
      <c r="B571">
        <f t="shared" si="80"/>
        <v>0.8001894410728057</v>
      </c>
      <c r="C571">
        <f t="shared" si="81"/>
        <v>-0.5997473287940438</v>
      </c>
      <c r="D571">
        <f t="shared" si="82"/>
        <v>0.8001894410728057</v>
      </c>
      <c r="E571">
        <f>IF('軌道図'!$C$3="","",D571-$F$2)</f>
      </c>
      <c r="F571">
        <f>IF('軌道図'!$C$3="","",$B$2*$F$5*C571)</f>
      </c>
      <c r="H571">
        <f t="shared" si="83"/>
        <v>0.8001894410728057</v>
      </c>
      <c r="I571">
        <f t="shared" si="84"/>
        <v>-0.5997473287940438</v>
      </c>
      <c r="J571">
        <f t="shared" si="85"/>
        <v>0.30975333263928306</v>
      </c>
      <c r="K571">
        <f t="shared" si="86"/>
        <v>0.23016557263928306</v>
      </c>
      <c r="L571">
        <f t="shared" si="87"/>
        <v>-0.22720230396466662</v>
      </c>
      <c r="M571">
        <f t="shared" si="88"/>
        <v>0.11002087018668055</v>
      </c>
      <c r="N571">
        <f t="shared" si="89"/>
        <v>-0.3041257731245207</v>
      </c>
      <c r="Y571" s="155"/>
    </row>
    <row r="572" spans="1:25" ht="13.5">
      <c r="A572">
        <v>5.65</v>
      </c>
      <c r="B572">
        <f t="shared" si="80"/>
        <v>0.8061468052647157</v>
      </c>
      <c r="C572">
        <f t="shared" si="81"/>
        <v>-0.5917155806310094</v>
      </c>
      <c r="D572">
        <f t="shared" si="82"/>
        <v>0.8061468052647157</v>
      </c>
      <c r="E572">
        <f>IF('軌道図'!$C$3="","",D572-$F$2)</f>
      </c>
      <c r="F572">
        <f>IF('軌道図'!$C$3="","",$B$2*$F$5*C572)</f>
      </c>
      <c r="H572">
        <f t="shared" si="83"/>
        <v>0.8061468052647157</v>
      </c>
      <c r="I572">
        <f t="shared" si="84"/>
        <v>-0.5917155806310094</v>
      </c>
      <c r="J572">
        <f t="shared" si="85"/>
        <v>0.31205942831797145</v>
      </c>
      <c r="K572">
        <f t="shared" si="86"/>
        <v>0.23247166831797145</v>
      </c>
      <c r="L572">
        <f t="shared" si="87"/>
        <v>-0.22415963649472603</v>
      </c>
      <c r="M572">
        <f t="shared" si="88"/>
        <v>0.11341170173157548</v>
      </c>
      <c r="N572">
        <f t="shared" si="89"/>
        <v>-0.3023713033909415</v>
      </c>
      <c r="Y572" s="155"/>
    </row>
    <row r="573" spans="1:25" ht="13.5">
      <c r="A573">
        <v>5.66</v>
      </c>
      <c r="B573">
        <f t="shared" si="80"/>
        <v>0.8120235554478855</v>
      </c>
      <c r="C573">
        <f t="shared" si="81"/>
        <v>-0.5836246614030073</v>
      </c>
      <c r="D573">
        <f t="shared" si="82"/>
        <v>0.8120235554478855</v>
      </c>
      <c r="E573">
        <f>IF('軌道図'!$C$3="","",D573-$F$2)</f>
      </c>
      <c r="F573">
        <f>IF('軌道図'!$C$3="","",$B$2*$F$5*C573)</f>
      </c>
      <c r="H573">
        <f t="shared" si="83"/>
        <v>0.8120235554478855</v>
      </c>
      <c r="I573">
        <f t="shared" si="84"/>
        <v>-0.5836246614030073</v>
      </c>
      <c r="J573">
        <f t="shared" si="85"/>
        <v>0.3143343183138765</v>
      </c>
      <c r="K573">
        <f t="shared" si="86"/>
        <v>0.23474655831387647</v>
      </c>
      <c r="L573">
        <f t="shared" si="87"/>
        <v>-0.2210945532479353</v>
      </c>
      <c r="M573">
        <f t="shared" si="88"/>
        <v>0.11678400777383946</v>
      </c>
      <c r="N573">
        <f t="shared" si="89"/>
        <v>-0.30058317259020695</v>
      </c>
      <c r="Y573" s="155"/>
    </row>
    <row r="574" spans="1:25" ht="13.5">
      <c r="A574">
        <v>5.67</v>
      </c>
      <c r="B574">
        <f t="shared" si="80"/>
        <v>0.8178191039521945</v>
      </c>
      <c r="C574">
        <f t="shared" si="81"/>
        <v>-0.5754753801952172</v>
      </c>
      <c r="D574">
        <f t="shared" si="82"/>
        <v>0.8178191039521945</v>
      </c>
      <c r="E574">
        <f>IF('軌道図'!$C$3="","",D574-$F$2)</f>
      </c>
      <c r="F574">
        <f>IF('軌道図'!$C$3="","",$B$2*$F$5*C574)</f>
      </c>
      <c r="H574">
        <f t="shared" si="83"/>
        <v>0.8178191039521945</v>
      </c>
      <c r="I574">
        <f t="shared" si="84"/>
        <v>-0.5754753801952172</v>
      </c>
      <c r="J574">
        <f t="shared" si="85"/>
        <v>0.3165777751398945</v>
      </c>
      <c r="K574">
        <f t="shared" si="86"/>
        <v>0.23699001513989448</v>
      </c>
      <c r="L574">
        <f t="shared" si="87"/>
        <v>-0.2180073607300647</v>
      </c>
      <c r="M574">
        <f t="shared" si="88"/>
        <v>0.12013745108567878</v>
      </c>
      <c r="N574">
        <f t="shared" si="89"/>
        <v>-0.2987615595339067</v>
      </c>
      <c r="Y574" s="155"/>
    </row>
    <row r="575" spans="1:25" ht="13.5">
      <c r="A575">
        <v>5.68</v>
      </c>
      <c r="B575">
        <f t="shared" si="80"/>
        <v>0.823532871227622</v>
      </c>
      <c r="C575">
        <f t="shared" si="81"/>
        <v>-0.5672685519289686</v>
      </c>
      <c r="D575">
        <f t="shared" si="82"/>
        <v>0.823532871227622</v>
      </c>
      <c r="E575">
        <f>IF('軌道図'!$C$3="","",D575-$F$2)</f>
      </c>
      <c r="F575">
        <f>IF('軌道図'!$C$3="","",$B$2*$F$5*C575)</f>
      </c>
      <c r="H575">
        <f t="shared" si="83"/>
        <v>0.823532871227622</v>
      </c>
      <c r="I575">
        <f t="shared" si="84"/>
        <v>-0.5672685519289686</v>
      </c>
      <c r="J575">
        <f t="shared" si="85"/>
        <v>0.31878957445221245</v>
      </c>
      <c r="K575">
        <f t="shared" si="86"/>
        <v>0.23920181445221245</v>
      </c>
      <c r="L575">
        <f t="shared" si="87"/>
        <v>-0.2148983676577932</v>
      </c>
      <c r="M575">
        <f t="shared" si="88"/>
        <v>0.12347169632555689</v>
      </c>
      <c r="N575">
        <f t="shared" si="89"/>
        <v>-0.29690664638182857</v>
      </c>
      <c r="Y575" s="155"/>
    </row>
    <row r="576" spans="1:25" ht="13.5">
      <c r="A576">
        <v>5.69</v>
      </c>
      <c r="B576">
        <f t="shared" si="80"/>
        <v>0.8291642859022023</v>
      </c>
      <c r="C576">
        <f t="shared" si="81"/>
        <v>-0.5590049972802488</v>
      </c>
      <c r="D576">
        <f t="shared" si="82"/>
        <v>0.8291642859022023</v>
      </c>
      <c r="E576">
        <f>IF('軌道図'!$C$3="","",D576-$F$2)</f>
      </c>
      <c r="F576">
        <f>IF('軌道図'!$C$3="","",$B$2*$F$5*C576)</f>
      </c>
      <c r="H576">
        <f t="shared" si="83"/>
        <v>0.8291642859022023</v>
      </c>
      <c r="I576">
        <f t="shared" si="84"/>
        <v>-0.5590049972802488</v>
      </c>
      <c r="J576">
        <f t="shared" si="85"/>
        <v>0.3209694950727425</v>
      </c>
      <c r="K576">
        <f t="shared" si="86"/>
        <v>0.24138173507274246</v>
      </c>
      <c r="L576">
        <f t="shared" si="87"/>
        <v>-0.21176788492783705</v>
      </c>
      <c r="M576">
        <f t="shared" si="88"/>
        <v>0.12678641007172853</v>
      </c>
      <c r="N576">
        <f t="shared" si="89"/>
        <v>-0.2950186186237417</v>
      </c>
      <c r="Y576" s="155"/>
    </row>
    <row r="577" spans="1:25" ht="13.5">
      <c r="A577">
        <v>5.7</v>
      </c>
      <c r="B577">
        <f t="shared" si="80"/>
        <v>0.8347127848391598</v>
      </c>
      <c r="C577">
        <f t="shared" si="81"/>
        <v>-0.5506855425976376</v>
      </c>
      <c r="D577">
        <f t="shared" si="82"/>
        <v>0.8347127848391598</v>
      </c>
      <c r="E577">
        <f>IF('軌道図'!$C$3="","",D577-$F$2)</f>
      </c>
      <c r="F577">
        <f>IF('軌道図'!$C$3="","",$B$2*$F$5*C577)</f>
      </c>
      <c r="H577">
        <f t="shared" si="83"/>
        <v>0.8347127848391598</v>
      </c>
      <c r="I577">
        <f t="shared" si="84"/>
        <v>-0.5506855425976376</v>
      </c>
      <c r="J577">
        <f t="shared" si="85"/>
        <v>0.32311731901123875</v>
      </c>
      <c r="K577">
        <f t="shared" si="86"/>
        <v>0.24352955901123874</v>
      </c>
      <c r="L577">
        <f t="shared" si="87"/>
        <v>-0.20861622558586104</v>
      </c>
      <c r="M577">
        <f t="shared" si="88"/>
        <v>0.1300812608555808</v>
      </c>
      <c r="N577">
        <f t="shared" si="89"/>
        <v>-0.293097665060849</v>
      </c>
      <c r="Y577" s="155"/>
    </row>
    <row r="578" spans="1:25" ht="13.5">
      <c r="A578">
        <v>5.71</v>
      </c>
      <c r="B578">
        <f t="shared" si="80"/>
        <v>0.840177813193225</v>
      </c>
      <c r="C578">
        <f t="shared" si="81"/>
        <v>-0.5423110198196698</v>
      </c>
      <c r="D578">
        <f t="shared" si="82"/>
        <v>0.840177813193225</v>
      </c>
      <c r="E578">
        <f>IF('軌道図'!$C$3="","",D578-$F$2)</f>
      </c>
      <c r="F578">
        <f>IF('軌道図'!$C$3="","",$B$2*$F$5*C578)</f>
      </c>
      <c r="H578">
        <f t="shared" si="83"/>
        <v>0.840177813193225</v>
      </c>
      <c r="I578">
        <f t="shared" si="84"/>
        <v>-0.5423110198196698</v>
      </c>
      <c r="J578">
        <f t="shared" si="85"/>
        <v>0.3252328314870974</v>
      </c>
      <c r="K578">
        <f t="shared" si="86"/>
        <v>0.2456450714870974</v>
      </c>
      <c r="L578">
        <f t="shared" si="87"/>
        <v>-0.20544370479517277</v>
      </c>
      <c r="M578">
        <f t="shared" si="88"/>
        <v>0.1333559191947813</v>
      </c>
      <c r="N578">
        <f t="shared" si="89"/>
        <v>-0.2911439777869057</v>
      </c>
      <c r="Y578" s="155"/>
    </row>
    <row r="579" spans="1:25" ht="13.5">
      <c r="A579">
        <v>5.72</v>
      </c>
      <c r="B579">
        <f t="shared" si="80"/>
        <v>0.8455588244661169</v>
      </c>
      <c r="C579">
        <f t="shared" si="81"/>
        <v>-0.5338822663916443</v>
      </c>
      <c r="D579">
        <f t="shared" si="82"/>
        <v>0.8455588244661169</v>
      </c>
      <c r="E579">
        <f>IF('軌道図'!$C$3="","",D579-$F$2)</f>
      </c>
      <c r="F579">
        <f>IF('軌道図'!$C$3="","",$B$2*$F$5*C579)</f>
      </c>
      <c r="H579">
        <f t="shared" si="83"/>
        <v>0.8455588244661169</v>
      </c>
      <c r="I579">
        <f t="shared" si="84"/>
        <v>-0.5338822663916443</v>
      </c>
      <c r="J579">
        <f t="shared" si="85"/>
        <v>0.32731582095083384</v>
      </c>
      <c r="K579">
        <f t="shared" si="86"/>
        <v>0.24772806095083383</v>
      </c>
      <c r="L579">
        <f t="shared" si="87"/>
        <v>-0.20225063980520744</v>
      </c>
      <c r="M579">
        <f t="shared" si="88"/>
        <v>0.13661005762622497</v>
      </c>
      <c r="N579">
        <f t="shared" si="89"/>
        <v>-0.2891577521690112</v>
      </c>
      <c r="Y579" s="155"/>
    </row>
    <row r="580" spans="1:25" ht="13.5">
      <c r="A580">
        <v>5.73</v>
      </c>
      <c r="B580">
        <f t="shared" si="80"/>
        <v>0.8508552805611925</v>
      </c>
      <c r="C580">
        <f t="shared" si="81"/>
        <v>-0.5254001251818793</v>
      </c>
      <c r="D580">
        <f t="shared" si="82"/>
        <v>0.8508552805611925</v>
      </c>
      <c r="E580">
        <f>IF('軌道図'!$C$3="","",D580-$F$2)</f>
      </c>
      <c r="F580">
        <f>IF('軌道図'!$C$3="","",$B$2*$F$5*C580)</f>
      </c>
      <c r="H580">
        <f t="shared" si="83"/>
        <v>0.8508552805611925</v>
      </c>
      <c r="I580">
        <f t="shared" si="84"/>
        <v>-0.5254001251818793</v>
      </c>
      <c r="J580">
        <f t="shared" si="85"/>
        <v>0.32936607910523763</v>
      </c>
      <c r="K580">
        <f t="shared" si="86"/>
        <v>0.24977831910523762</v>
      </c>
      <c r="L580">
        <f t="shared" si="87"/>
        <v>-0.19903734991980299</v>
      </c>
      <c r="M580">
        <f t="shared" si="88"/>
        <v>0.13984335073878068</v>
      </c>
      <c r="N580">
        <f t="shared" si="89"/>
        <v>-0.2871391868280719</v>
      </c>
      <c r="Y580" s="155"/>
    </row>
    <row r="581" spans="1:25" ht="13.5">
      <c r="A581">
        <v>5.74</v>
      </c>
      <c r="B581">
        <f t="shared" si="80"/>
        <v>0.8560666518372553</v>
      </c>
      <c r="C581">
        <f t="shared" si="81"/>
        <v>-0.5168654443974288</v>
      </c>
      <c r="D581">
        <f t="shared" si="82"/>
        <v>0.8560666518372553</v>
      </c>
      <c r="E581">
        <f>IF('軌道図'!$C$3="","",D581-$F$2)</f>
      </c>
      <c r="F581">
        <f>IF('軌道図'!$C$3="","",$B$2*$F$5*C581)</f>
      </c>
      <c r="H581">
        <f t="shared" si="83"/>
        <v>0.8560666518372553</v>
      </c>
      <c r="I581">
        <f t="shared" si="84"/>
        <v>-0.5168654443974288</v>
      </c>
      <c r="J581">
        <f t="shared" si="85"/>
        <v>0.3313834009262015</v>
      </c>
      <c r="K581">
        <f t="shared" si="86"/>
        <v>0.2517956409262015</v>
      </c>
      <c r="L581">
        <f t="shared" si="87"/>
        <v>-0.1958041564652707</v>
      </c>
      <c r="M581">
        <f t="shared" si="88"/>
        <v>0.1430554752058311</v>
      </c>
      <c r="N581">
        <f t="shared" si="89"/>
        <v>-0.28508848361894007</v>
      </c>
      <c r="Y581" s="155"/>
    </row>
    <row r="582" spans="1:25" ht="13.5">
      <c r="A582">
        <v>5.75</v>
      </c>
      <c r="B582">
        <f t="shared" si="80"/>
        <v>0.8611924171615208</v>
      </c>
      <c r="C582">
        <f t="shared" si="81"/>
        <v>-0.5082790774992584</v>
      </c>
      <c r="D582">
        <f t="shared" si="82"/>
        <v>0.8611924171615208</v>
      </c>
      <c r="E582">
        <f>IF('軌道図'!$C$3="","",D582-$F$2)</f>
      </c>
      <c r="F582">
        <f>IF('軌道図'!$C$3="","",$B$2*$F$5*C582)</f>
      </c>
      <c r="H582">
        <f t="shared" si="83"/>
        <v>0.8611924171615208</v>
      </c>
      <c r="I582">
        <f t="shared" si="84"/>
        <v>-0.5082790774992584</v>
      </c>
      <c r="J582">
        <f t="shared" si="85"/>
        <v>0.3333675846832247</v>
      </c>
      <c r="K582">
        <f t="shared" si="86"/>
        <v>0.2537798246832247</v>
      </c>
      <c r="L582">
        <f t="shared" si="87"/>
        <v>-0.1925513827582615</v>
      </c>
      <c r="M582">
        <f t="shared" si="88"/>
        <v>0.1462461098176065</v>
      </c>
      <c r="N582">
        <f t="shared" si="89"/>
        <v>-0.28300584761022757</v>
      </c>
      <c r="Y582" s="155"/>
    </row>
    <row r="583" spans="1:25" ht="13.5">
      <c r="A583">
        <v>5.76</v>
      </c>
      <c r="B583">
        <f t="shared" si="80"/>
        <v>0.8662320639617282</v>
      </c>
      <c r="C583">
        <f t="shared" si="81"/>
        <v>-0.49964188311690244</v>
      </c>
      <c r="D583">
        <f t="shared" si="82"/>
        <v>0.8662320639617282</v>
      </c>
      <c r="E583">
        <f>IF('軌道図'!$C$3="","",D583-$F$2)</f>
      </c>
      <c r="F583">
        <f>IF('軌道図'!$C$3="","",$B$2*$F$5*C583)</f>
      </c>
      <c r="H583">
        <f t="shared" si="83"/>
        <v>0.8662320639617282</v>
      </c>
      <c r="I583">
        <f t="shared" si="84"/>
        <v>-0.49964188311690244</v>
      </c>
      <c r="J583">
        <f t="shared" si="85"/>
        <v>0.335318431959585</v>
      </c>
      <c r="K583">
        <f t="shared" si="86"/>
        <v>0.255730671959585</v>
      </c>
      <c r="L583">
        <f t="shared" si="87"/>
        <v>-0.1892793540734354</v>
      </c>
      <c r="M583">
        <f t="shared" si="88"/>
        <v>0.14941493551330465</v>
      </c>
      <c r="N583">
        <f t="shared" si="89"/>
        <v>-0.2808914870637998</v>
      </c>
      <c r="Y583" s="155"/>
    </row>
    <row r="584" spans="1:25" ht="13.5">
      <c r="A584">
        <v>5.77</v>
      </c>
      <c r="B584">
        <f aca="true" t="shared" si="90" ref="B584:B636">COS(A584)</f>
        <v>0.871185088277397</v>
      </c>
      <c r="C584">
        <f aca="true" t="shared" si="91" ref="C584:C636">SIN(A584)</f>
        <v>-0.49095472496260173</v>
      </c>
      <c r="D584">
        <f aca="true" t="shared" si="92" ref="D584:D636">$B$2*B584</f>
        <v>0.871185088277397</v>
      </c>
      <c r="E584">
        <f>IF('軌道図'!$C$3="","",D584-$F$2)</f>
      </c>
      <c r="F584">
        <f>IF('軌道図'!$C$3="","",$B$2*$F$5*C584)</f>
      </c>
      <c r="H584">
        <f aca="true" t="shared" si="93" ref="H584:H637">COS(A584)</f>
        <v>0.871185088277397</v>
      </c>
      <c r="I584">
        <f aca="true" t="shared" si="94" ref="I584:I637">SIN(A584)</f>
        <v>-0.49095472496260173</v>
      </c>
      <c r="J584">
        <f aca="true" t="shared" si="95" ref="J584:J637">$I$2*H584</f>
        <v>0.3372357476721804</v>
      </c>
      <c r="K584">
        <f aca="true" t="shared" si="96" ref="K584:K637">J584-$I$2*$L$2</f>
        <v>0.2576479876721804</v>
      </c>
      <c r="L584">
        <f aca="true" t="shared" si="97" ref="L584:L637">$I$2*$L$5*I584</f>
        <v>-0.18598839761093425</v>
      </c>
      <c r="M584">
        <f aca="true" t="shared" si="98" ref="M584:M637">K584*$U$5-L584*$U$4</f>
        <v>0.1525616354129965</v>
      </c>
      <c r="N584">
        <f aca="true" t="shared" si="99" ref="N584:N637">K584*$U$4+L584*$U$5</f>
        <v>-0.2787456134139494</v>
      </c>
      <c r="Y584" s="155"/>
    </row>
    <row r="585" spans="1:25" ht="13.5">
      <c r="A585">
        <v>5.78</v>
      </c>
      <c r="B585">
        <f t="shared" si="90"/>
        <v>0.8760509948102237</v>
      </c>
      <c r="C585">
        <f t="shared" si="91"/>
        <v>-0.48221847174493154</v>
      </c>
      <c r="D585">
        <f t="shared" si="92"/>
        <v>0.8760509948102237</v>
      </c>
      <c r="E585">
        <f>IF('軌道図'!$C$3="","",D585-$F$2)</f>
      </c>
      <c r="F585">
        <f>IF('軌道図'!$C$3="","",$B$2*$F$5*C585)</f>
      </c>
      <c r="H585">
        <f t="shared" si="93"/>
        <v>0.8760509948102237</v>
      </c>
      <c r="I585">
        <f t="shared" si="94"/>
        <v>-0.48221847174493154</v>
      </c>
      <c r="J585">
        <f t="shared" si="95"/>
        <v>0.3391193400910376</v>
      </c>
      <c r="K585">
        <f t="shared" si="96"/>
        <v>0.2595315800910376</v>
      </c>
      <c r="L585">
        <f t="shared" si="97"/>
        <v>-0.1826788424636615</v>
      </c>
      <c r="M585">
        <f t="shared" si="98"/>
        <v>0.15568589484931478</v>
      </c>
      <c r="N585">
        <f t="shared" si="99"/>
        <v>-0.27656844124625285</v>
      </c>
      <c r="Y585" s="155"/>
    </row>
    <row r="586" spans="1:25" ht="13.5">
      <c r="A586">
        <v>5.79</v>
      </c>
      <c r="B586">
        <f t="shared" si="90"/>
        <v>0.880829296973609</v>
      </c>
      <c r="C586">
        <f t="shared" si="91"/>
        <v>-0.47343399708193507</v>
      </c>
      <c r="D586">
        <f t="shared" si="92"/>
        <v>0.880829296973609</v>
      </c>
      <c r="E586">
        <f>IF('軌道図'!$C$3="","",D586-$F$2)</f>
      </c>
      <c r="F586">
        <f>IF('軌道図'!$C$3="","",$B$2*$F$5*C586)</f>
      </c>
      <c r="H586">
        <f t="shared" si="93"/>
        <v>0.880829296973609</v>
      </c>
      <c r="I586">
        <f t="shared" si="94"/>
        <v>-0.47343399708193507</v>
      </c>
      <c r="J586">
        <f t="shared" si="95"/>
        <v>0.3409690208584841</v>
      </c>
      <c r="K586">
        <f t="shared" si="96"/>
        <v>0.26138126085848407</v>
      </c>
      <c r="L586">
        <f t="shared" si="97"/>
        <v>-0.17935101958437458</v>
      </c>
      <c r="M586">
        <f t="shared" si="98"/>
        <v>0.1587874013989187</v>
      </c>
      <c r="N586">
        <f t="shared" si="99"/>
        <v>-0.2743601882761132</v>
      </c>
      <c r="Y586" s="155"/>
    </row>
    <row r="587" spans="1:25" ht="13.5">
      <c r="A587">
        <v>5.8</v>
      </c>
      <c r="B587">
        <f t="shared" si="90"/>
        <v>0.8855195169413189</v>
      </c>
      <c r="C587">
        <f t="shared" si="91"/>
        <v>-0.46460217941375737</v>
      </c>
      <c r="D587">
        <f t="shared" si="92"/>
        <v>0.8855195169413189</v>
      </c>
      <c r="E587">
        <f>IF('軌道図'!$C$3="","",D587-$F$2)</f>
      </c>
      <c r="F587">
        <f>IF('軌道図'!$C$3="","",$B$2*$F$5*C587)</f>
      </c>
      <c r="H587">
        <f t="shared" si="93"/>
        <v>0.8855195169413189</v>
      </c>
      <c r="I587">
        <f t="shared" si="94"/>
        <v>-0.46460217941375737</v>
      </c>
      <c r="J587">
        <f t="shared" si="95"/>
        <v>0.3427846050079846</v>
      </c>
      <c r="K587">
        <f t="shared" si="96"/>
        <v>0.26319684500798457</v>
      </c>
      <c r="L587">
        <f t="shared" si="97"/>
        <v>-0.1760052617525879</v>
      </c>
      <c r="M587">
        <f t="shared" si="98"/>
        <v>0.16186584491373823</v>
      </c>
      <c r="N587">
        <f t="shared" si="99"/>
        <v>-0.27212107532698687</v>
      </c>
      <c r="Y587" s="155"/>
    </row>
    <row r="588" spans="1:25" ht="13.5">
      <c r="A588">
        <v>5.81</v>
      </c>
      <c r="B588">
        <f t="shared" si="90"/>
        <v>0.8901211856952652</v>
      </c>
      <c r="C588">
        <f t="shared" si="91"/>
        <v>-0.4557239019148055</v>
      </c>
      <c r="D588">
        <f t="shared" si="92"/>
        <v>0.8901211856952652</v>
      </c>
      <c r="E588">
        <f>IF('軌道図'!$C$3="","",D588-$F$2)</f>
      </c>
      <c r="F588">
        <f>IF('軌道図'!$C$3="","",$B$2*$F$5*C588)</f>
      </c>
      <c r="H588">
        <f t="shared" si="93"/>
        <v>0.8901211856952652</v>
      </c>
      <c r="I588">
        <f t="shared" si="94"/>
        <v>-0.4557239019148055</v>
      </c>
      <c r="J588">
        <f t="shared" si="95"/>
        <v>0.34456591098263717</v>
      </c>
      <c r="K588">
        <f t="shared" si="96"/>
        <v>0.26497815098263716</v>
      </c>
      <c r="L588">
        <f t="shared" si="97"/>
        <v>-0.1726419035412965</v>
      </c>
      <c r="M588">
        <f t="shared" si="98"/>
        <v>0.16492091755198723</v>
      </c>
      <c r="N588">
        <f t="shared" si="99"/>
        <v>-0.269851326308303</v>
      </c>
      <c r="Y588" s="155"/>
    </row>
    <row r="589" spans="1:25" ht="13.5">
      <c r="A589">
        <v>5.82</v>
      </c>
      <c r="B589">
        <f t="shared" si="90"/>
        <v>0.8946338430724075</v>
      </c>
      <c r="C589">
        <f t="shared" si="91"/>
        <v>-0.44680005240543</v>
      </c>
      <c r="D589">
        <f t="shared" si="92"/>
        <v>0.8946338430724075</v>
      </c>
      <c r="E589">
        <f>IF('軌道図'!$C$3="","",D589-$F$2)</f>
      </c>
      <c r="F589">
        <f>IF('軌道図'!$C$3="","",$B$2*$F$5*C589)</f>
      </c>
      <c r="H589">
        <f t="shared" si="93"/>
        <v>0.8946338430724075</v>
      </c>
      <c r="I589">
        <f t="shared" si="94"/>
        <v>-0.44680005240543</v>
      </c>
      <c r="J589">
        <f t="shared" si="95"/>
        <v>0.34631276065332894</v>
      </c>
      <c r="K589">
        <f t="shared" si="96"/>
        <v>0.26672500065332894</v>
      </c>
      <c r="L589">
        <f t="shared" si="97"/>
        <v>-0.16926128128351847</v>
      </c>
      <c r="M589">
        <f t="shared" si="98"/>
        <v>0.16795231380894798</v>
      </c>
      <c r="N589">
        <f t="shared" si="99"/>
        <v>-0.2675511681930717</v>
      </c>
      <c r="Y589" s="155"/>
    </row>
    <row r="590" spans="1:25" ht="13.5">
      <c r="A590">
        <v>5.83</v>
      </c>
      <c r="B590">
        <f t="shared" si="90"/>
        <v>0.8990570378107678</v>
      </c>
      <c r="C590">
        <f t="shared" si="91"/>
        <v>-0.4378315232631469</v>
      </c>
      <c r="D590">
        <f t="shared" si="92"/>
        <v>0.8990570378107678</v>
      </c>
      <c r="E590">
        <f>IF('軌道図'!$C$3="","",D590-$F$2)</f>
      </c>
      <c r="F590">
        <f>IF('軌道図'!$C$3="","",$B$2*$F$5*C590)</f>
      </c>
      <c r="H590">
        <f t="shared" si="93"/>
        <v>0.8990570378107678</v>
      </c>
      <c r="I590">
        <f t="shared" si="94"/>
        <v>-0.4378315232631469</v>
      </c>
      <c r="J590">
        <f t="shared" si="95"/>
        <v>0.34802497933654825</v>
      </c>
      <c r="K590">
        <f t="shared" si="96"/>
        <v>0.26843721933654824</v>
      </c>
      <c r="L590">
        <f t="shared" si="97"/>
        <v>-0.16586373303866297</v>
      </c>
      <c r="M590">
        <f t="shared" si="98"/>
        <v>0.1709597305475205</v>
      </c>
      <c r="N590">
        <f t="shared" si="99"/>
        <v>-0.2652208309951881</v>
      </c>
      <c r="Y590" s="155"/>
    </row>
    <row r="591" spans="1:25" ht="13.5">
      <c r="A591">
        <v>5.84</v>
      </c>
      <c r="B591">
        <f t="shared" si="90"/>
        <v>0.9033903275945588</v>
      </c>
      <c r="C591">
        <f t="shared" si="91"/>
        <v>-0.4288192113333959</v>
      </c>
      <c r="D591">
        <f t="shared" si="92"/>
        <v>0.9033903275945588</v>
      </c>
      <c r="E591">
        <f>IF('軌道図'!$C$3="","",D591-$F$2)</f>
      </c>
      <c r="F591">
        <f>IF('軌道図'!$C$3="","",$B$2*$F$5*C591)</f>
      </c>
      <c r="H591">
        <f t="shared" si="93"/>
        <v>0.9033903275945588</v>
      </c>
      <c r="I591">
        <f t="shared" si="94"/>
        <v>-0.4288192113333959</v>
      </c>
      <c r="J591">
        <f t="shared" si="95"/>
        <v>0.34970239581185375</v>
      </c>
      <c r="K591">
        <f t="shared" si="96"/>
        <v>0.27011463581185374</v>
      </c>
      <c r="L591">
        <f t="shared" si="97"/>
        <v>-0.16244959855872293</v>
      </c>
      <c r="M591">
        <f t="shared" si="98"/>
        <v>0.17394286702853734</v>
      </c>
      <c r="N591">
        <f t="shared" si="99"/>
        <v>-0.26286054774643</v>
      </c>
      <c r="Y591" s="155"/>
    </row>
    <row r="592" spans="1:25" ht="13.5">
      <c r="A592">
        <v>5.85</v>
      </c>
      <c r="B592">
        <f t="shared" si="90"/>
        <v>0.9076332790984132</v>
      </c>
      <c r="C592">
        <f t="shared" si="91"/>
        <v>-0.41976401783985967</v>
      </c>
      <c r="D592">
        <f t="shared" si="92"/>
        <v>0.9076332790984132</v>
      </c>
      <c r="E592">
        <f>IF('軌道図'!$C$3="","",D592-$F$2)</f>
      </c>
      <c r="F592">
        <f>IF('軌道図'!$C$3="","",$B$2*$F$5*C592)</f>
      </c>
      <c r="H592">
        <f t="shared" si="93"/>
        <v>0.9076332790984132</v>
      </c>
      <c r="I592">
        <f t="shared" si="94"/>
        <v>-0.41976401783985967</v>
      </c>
      <c r="J592">
        <f t="shared" si="95"/>
        <v>0.35134484233899577</v>
      </c>
      <c r="K592">
        <f t="shared" si="96"/>
        <v>0.27175708233899576</v>
      </c>
      <c r="L592">
        <f t="shared" si="97"/>
        <v>-0.1590192192543012</v>
      </c>
      <c r="M592">
        <f t="shared" si="98"/>
        <v>0.17690142494083633</v>
      </c>
      <c r="N592">
        <f t="shared" si="99"/>
        <v>-0.26047055447315515</v>
      </c>
      <c r="Y592" s="155"/>
    </row>
    <row r="593" spans="1:25" ht="13.5">
      <c r="A593">
        <v>5.86</v>
      </c>
      <c r="B593">
        <f t="shared" si="90"/>
        <v>0.9117854680307166</v>
      </c>
      <c r="C593">
        <f t="shared" si="91"/>
        <v>-0.41066684829434086</v>
      </c>
      <c r="D593">
        <f t="shared" si="92"/>
        <v>0.9117854680307166</v>
      </c>
      <c r="E593">
        <f>IF('軌道図'!$C$3="","",D593-$F$2)</f>
      </c>
      <c r="F593">
        <f>IF('軌道図'!$C$3="","",$B$2*$F$5*C593)</f>
      </c>
      <c r="H593">
        <f t="shared" si="93"/>
        <v>0.9117854680307166</v>
      </c>
      <c r="I593">
        <f t="shared" si="94"/>
        <v>-0.41066684829434086</v>
      </c>
      <c r="J593">
        <f t="shared" si="95"/>
        <v>0.3529521546746904</v>
      </c>
      <c r="K593">
        <f t="shared" si="96"/>
        <v>0.27336439467469037</v>
      </c>
      <c r="L593">
        <f t="shared" si="97"/>
        <v>-0.15557293816046935</v>
      </c>
      <c r="M593">
        <f t="shared" si="98"/>
        <v>0.17983510843109188</v>
      </c>
      <c r="N593">
        <f t="shared" si="99"/>
        <v>-0.2580510901726992</v>
      </c>
      <c r="Y593" s="155"/>
    </row>
    <row r="594" spans="1:25" ht="13.5">
      <c r="A594">
        <v>5.87</v>
      </c>
      <c r="B594">
        <f t="shared" si="90"/>
        <v>0.9158464791760352</v>
      </c>
      <c r="C594">
        <f t="shared" si="91"/>
        <v>-0.4015286124062146</v>
      </c>
      <c r="D594">
        <f t="shared" si="92"/>
        <v>0.9158464791760352</v>
      </c>
      <c r="E594">
        <f>IF('軌道図'!$C$3="","",D594-$F$2)</f>
      </c>
      <c r="F594">
        <f>IF('軌道図'!$C$3="","",$B$2*$F$5*C594)</f>
      </c>
      <c r="H594">
        <f t="shared" si="93"/>
        <v>0.9158464791760352</v>
      </c>
      <c r="I594">
        <f t="shared" si="94"/>
        <v>-0.4015286124062146</v>
      </c>
      <c r="J594">
        <f t="shared" si="95"/>
        <v>0.35452417208904324</v>
      </c>
      <c r="K594">
        <f t="shared" si="96"/>
        <v>0.27493641208904324</v>
      </c>
      <c r="L594">
        <f t="shared" si="97"/>
        <v>-0.15211109990246544</v>
      </c>
      <c r="M594">
        <f t="shared" si="98"/>
        <v>0.1827436241333993</v>
      </c>
      <c r="N594">
        <f t="shared" si="99"/>
        <v>-0.2556023967894763</v>
      </c>
      <c r="Y594" s="155"/>
    </row>
    <row r="595" spans="1:25" ht="13.5">
      <c r="A595">
        <v>5.88</v>
      </c>
      <c r="B595">
        <f t="shared" si="90"/>
        <v>0.9198159064366391</v>
      </c>
      <c r="C595">
        <f t="shared" si="91"/>
        <v>-0.39235022399145386</v>
      </c>
      <c r="D595">
        <f t="shared" si="92"/>
        <v>0.9198159064366391</v>
      </c>
      <c r="E595">
        <f>IF('軌道図'!$C$3="","",D595-$F$2)</f>
      </c>
      <c r="F595">
        <f>IF('軌道図'!$C$3="","",$B$2*$F$5*C595)</f>
      </c>
      <c r="H595">
        <f t="shared" si="93"/>
        <v>0.9198159064366391</v>
      </c>
      <c r="I595">
        <f t="shared" si="94"/>
        <v>-0.39235022399145386</v>
      </c>
      <c r="J595">
        <f t="shared" si="95"/>
        <v>0.356060737381623</v>
      </c>
      <c r="K595">
        <f t="shared" si="96"/>
        <v>0.276472977381623</v>
      </c>
      <c r="L595">
        <f t="shared" si="97"/>
        <v>-0.1486340506612301</v>
      </c>
      <c r="M595">
        <f t="shared" si="98"/>
        <v>0.1856266811986123</v>
      </c>
      <c r="N595">
        <f t="shared" si="99"/>
        <v>-0.25312471919078405</v>
      </c>
      <c r="Y595" s="155"/>
    </row>
    <row r="596" spans="1:25" ht="13.5">
      <c r="A596">
        <v>5.89</v>
      </c>
      <c r="B596">
        <f t="shared" si="90"/>
        <v>0.92369335287311</v>
      </c>
      <c r="C596">
        <f t="shared" si="91"/>
        <v>-0.38313260088125134</v>
      </c>
      <c r="D596">
        <f t="shared" si="92"/>
        <v>0.92369335287311</v>
      </c>
      <c r="E596">
        <f>IF('軌道図'!$C$3="","",D596-$F$2)</f>
      </c>
      <c r="F596">
        <f>IF('軌道図'!$C$3="","",$B$2*$F$5*C596)</f>
      </c>
      <c r="H596">
        <f t="shared" si="93"/>
        <v>0.92369335287311</v>
      </c>
      <c r="I596">
        <f t="shared" si="94"/>
        <v>-0.38313260088125134</v>
      </c>
      <c r="J596">
        <f t="shared" si="95"/>
        <v>0.3575616968971809</v>
      </c>
      <c r="K596">
        <f t="shared" si="96"/>
        <v>0.2779739368971809</v>
      </c>
      <c r="L596">
        <f t="shared" si="97"/>
        <v>-0.14514213813878993</v>
      </c>
      <c r="M596">
        <f t="shared" si="98"/>
        <v>0.1884839913234269</v>
      </c>
      <c r="N596">
        <f t="shared" si="99"/>
        <v>-0.2506183051423176</v>
      </c>
      <c r="Y596" s="155"/>
    </row>
    <row r="597" spans="1:25" ht="13.5">
      <c r="A597">
        <v>5.9</v>
      </c>
      <c r="B597">
        <f t="shared" si="90"/>
        <v>0.9274784307440359</v>
      </c>
      <c r="C597">
        <f t="shared" si="91"/>
        <v>-0.373876664830236</v>
      </c>
      <c r="D597">
        <f t="shared" si="92"/>
        <v>0.9274784307440359</v>
      </c>
      <c r="E597">
        <f>IF('軌道図'!$C$3="","",D597-$F$2)</f>
      </c>
      <c r="F597">
        <f>IF('軌道図'!$C$3="","",$B$2*$F$5*C597)</f>
      </c>
      <c r="H597">
        <f t="shared" si="93"/>
        <v>0.9274784307440359</v>
      </c>
      <c r="I597">
        <f t="shared" si="94"/>
        <v>-0.373876664830236</v>
      </c>
      <c r="J597">
        <f t="shared" si="95"/>
        <v>0.3590269005410163</v>
      </c>
      <c r="K597">
        <f t="shared" si="96"/>
        <v>0.2794391405410163</v>
      </c>
      <c r="L597">
        <f t="shared" si="97"/>
        <v>-0.14163571152348695</v>
      </c>
      <c r="M597">
        <f t="shared" si="98"/>
        <v>0.191315268779212</v>
      </c>
      <c r="N597">
        <f t="shared" si="99"/>
        <v>-0.24808340528339284</v>
      </c>
      <c r="Y597" s="155"/>
    </row>
    <row r="598" spans="1:25" ht="13.5">
      <c r="A598">
        <v>5.91</v>
      </c>
      <c r="B598">
        <f t="shared" si="90"/>
        <v>0.9311707615447831</v>
      </c>
      <c r="C598">
        <f t="shared" si="91"/>
        <v>-0.3645833414243013</v>
      </c>
      <c r="D598">
        <f t="shared" si="92"/>
        <v>0.9311707615447831</v>
      </c>
      <c r="E598">
        <f>IF('軌道図'!$C$3="","",D598-$F$2)</f>
      </c>
      <c r="F598">
        <f>IF('軌道図'!$C$3="","",$B$2*$F$5*C598)</f>
      </c>
      <c r="H598">
        <f t="shared" si="93"/>
        <v>0.9311707615447831</v>
      </c>
      <c r="I598">
        <f t="shared" si="94"/>
        <v>-0.3645833414243013</v>
      </c>
      <c r="J598">
        <f t="shared" si="95"/>
        <v>0.3604562017939855</v>
      </c>
      <c r="K598">
        <f t="shared" si="96"/>
        <v>0.2808684417939855</v>
      </c>
      <c r="L598">
        <f t="shared" si="97"/>
        <v>-0.1381151214550613</v>
      </c>
      <c r="M598">
        <f t="shared" si="98"/>
        <v>0.19412023044058083</v>
      </c>
      <c r="N598">
        <f t="shared" si="99"/>
        <v>-0.2455202731018837</v>
      </c>
      <c r="Y598" s="155"/>
    </row>
    <row r="599" spans="1:25" ht="13.5">
      <c r="A599">
        <v>5.92</v>
      </c>
      <c r="B599">
        <f t="shared" si="90"/>
        <v>0.934769976045349</v>
      </c>
      <c r="C599">
        <f t="shared" si="91"/>
        <v>-0.35525355998804264</v>
      </c>
      <c r="D599">
        <f t="shared" si="92"/>
        <v>0.934769976045349</v>
      </c>
      <c r="E599">
        <f>IF('軌道図'!$C$3="","",D599-$F$2)</f>
      </c>
      <c r="F599">
        <f>IF('軌道図'!$C$3="","",$B$2*$F$5*C599)</f>
      </c>
      <c r="H599">
        <f t="shared" si="93"/>
        <v>0.934769976045349</v>
      </c>
      <c r="I599">
        <f t="shared" si="94"/>
        <v>-0.35525355998804264</v>
      </c>
      <c r="J599">
        <f t="shared" si="95"/>
        <v>0.3618494577271546</v>
      </c>
      <c r="K599">
        <f t="shared" si="96"/>
        <v>0.2822616977271546</v>
      </c>
      <c r="L599">
        <f t="shared" si="97"/>
        <v>-0.13458071998958568</v>
      </c>
      <c r="M599">
        <f t="shared" si="98"/>
        <v>0.19689859581370509</v>
      </c>
      <c r="N599">
        <f t="shared" si="99"/>
        <v>-0.24292916490887226</v>
      </c>
      <c r="Y599" s="155"/>
    </row>
    <row r="600" spans="1:25" ht="13.5">
      <c r="A600">
        <v>5.93</v>
      </c>
      <c r="B600">
        <f t="shared" si="90"/>
        <v>0.9382757143272825</v>
      </c>
      <c r="C600">
        <f t="shared" si="91"/>
        <v>-0.34588825349182883</v>
      </c>
      <c r="D600">
        <f t="shared" si="92"/>
        <v>0.9382757143272825</v>
      </c>
      <c r="E600">
        <f>IF('軌道図'!$C$3="","",D600-$F$2)</f>
      </c>
      <c r="F600">
        <f>IF('軌道図'!$C$3="","",$B$2*$F$5*C600)</f>
      </c>
      <c r="H600">
        <f t="shared" si="93"/>
        <v>0.9382757143272825</v>
      </c>
      <c r="I600">
        <f t="shared" si="94"/>
        <v>-0.34588825349182883</v>
      </c>
      <c r="J600">
        <f t="shared" si="95"/>
        <v>0.3632065290160911</v>
      </c>
      <c r="K600">
        <f t="shared" si="96"/>
        <v>0.28361876901609107</v>
      </c>
      <c r="L600">
        <f t="shared" si="97"/>
        <v>-0.13103286056426136</v>
      </c>
      <c r="M600">
        <f t="shared" si="98"/>
        <v>0.19965008706436257</v>
      </c>
      <c r="N600">
        <f t="shared" si="99"/>
        <v>-0.24031033981301847</v>
      </c>
      <c r="Y600" s="155"/>
    </row>
    <row r="601" spans="1:25" ht="13.5">
      <c r="A601">
        <v>5.94</v>
      </c>
      <c r="B601">
        <f t="shared" si="90"/>
        <v>0.9416876258196776</v>
      </c>
      <c r="C601">
        <f t="shared" si="91"/>
        <v>-0.3364883584585042</v>
      </c>
      <c r="D601">
        <f t="shared" si="92"/>
        <v>0.9416876258196776</v>
      </c>
      <c r="E601">
        <f>IF('軌道図'!$C$3="","",D601-$F$2)</f>
      </c>
      <c r="F601">
        <f>IF('軌道図'!$C$3="","",$B$2*$F$5*C601)</f>
      </c>
      <c r="H601">
        <f t="shared" si="93"/>
        <v>0.9416876258196776</v>
      </c>
      <c r="I601">
        <f t="shared" si="94"/>
        <v>-0.3364883584585042</v>
      </c>
      <c r="J601">
        <f t="shared" si="95"/>
        <v>0.36452727995479717</v>
      </c>
      <c r="K601">
        <f t="shared" si="96"/>
        <v>0.28493951995479716</v>
      </c>
      <c r="L601">
        <f t="shared" si="97"/>
        <v>-0.12747189796207395</v>
      </c>
      <c r="M601">
        <f t="shared" si="98"/>
        <v>0.20237442904572153</v>
      </c>
      <c r="N601">
        <f t="shared" si="99"/>
        <v>-0.23766405969464938</v>
      </c>
      <c r="Y601" s="155"/>
    </row>
    <row r="602" spans="1:25" ht="13.5">
      <c r="A602">
        <v>5.95</v>
      </c>
      <c r="B602">
        <f t="shared" si="90"/>
        <v>0.9450053693342275</v>
      </c>
      <c r="C602">
        <f t="shared" si="91"/>
        <v>-0.32705481486974064</v>
      </c>
      <c r="D602">
        <f t="shared" si="92"/>
        <v>0.9450053693342275</v>
      </c>
      <c r="E602">
        <f>IF('軌道図'!$C$3="","",D602-$F$2)</f>
      </c>
      <c r="F602">
        <f>IF('軌道図'!$C$3="","",$B$2*$F$5*C602)</f>
      </c>
      <c r="H602">
        <f t="shared" si="93"/>
        <v>0.9450053693342275</v>
      </c>
      <c r="I602">
        <f t="shared" si="94"/>
        <v>-0.32705481486974064</v>
      </c>
      <c r="J602">
        <f t="shared" si="95"/>
        <v>0.3658115784692795</v>
      </c>
      <c r="K602">
        <f t="shared" si="96"/>
        <v>0.28622381846927947</v>
      </c>
      <c r="L602">
        <f t="shared" si="97"/>
        <v>-0.1238981882763169</v>
      </c>
      <c r="M602">
        <f t="shared" si="98"/>
        <v>0.2050713493258536</v>
      </c>
      <c r="N602">
        <f t="shared" si="99"/>
        <v>-0.2349905891795721</v>
      </c>
      <c r="Y602" s="155"/>
    </row>
    <row r="603" spans="1:25" ht="13.5">
      <c r="A603">
        <v>5.96</v>
      </c>
      <c r="B603">
        <f t="shared" si="90"/>
        <v>0.9482286130993458</v>
      </c>
      <c r="C603">
        <f t="shared" si="91"/>
        <v>-0.31758856607203484</v>
      </c>
      <c r="D603">
        <f t="shared" si="92"/>
        <v>0.9482286130993458</v>
      </c>
      <c r="E603">
        <f>IF('軌道図'!$C$3="","",D603-$F$2)</f>
      </c>
      <c r="F603">
        <f>IF('軌道図'!$C$3="","",$B$2*$F$5*C603)</f>
      </c>
      <c r="H603">
        <f t="shared" si="93"/>
        <v>0.9482286130993458</v>
      </c>
      <c r="I603">
        <f t="shared" si="94"/>
        <v>-0.31758856607203484</v>
      </c>
      <c r="J603">
        <f t="shared" si="95"/>
        <v>0.3670592961307568</v>
      </c>
      <c r="K603">
        <f t="shared" si="96"/>
        <v>0.28747153613075677</v>
      </c>
      <c r="L603">
        <f t="shared" si="97"/>
        <v>-0.12031208887498036</v>
      </c>
      <c r="M603">
        <f t="shared" si="98"/>
        <v>0.20774057821497838</v>
      </c>
      <c r="N603">
        <f t="shared" si="99"/>
        <v>-0.23229019561261</v>
      </c>
      <c r="Y603" s="155"/>
    </row>
    <row r="604" spans="1:25" ht="13.5">
      <c r="A604">
        <v>5.97</v>
      </c>
      <c r="B604">
        <f t="shared" si="90"/>
        <v>0.951357034793342</v>
      </c>
      <c r="C604">
        <f t="shared" si="91"/>
        <v>-0.3080905586823781</v>
      </c>
      <c r="D604">
        <f t="shared" si="92"/>
        <v>0.951357034793342</v>
      </c>
      <c r="E604">
        <f>IF('軌道図'!$C$3="","",D604-$F$2)</f>
      </c>
      <c r="F604">
        <f>IF('軌道図'!$C$3="","",$B$2*$F$5*C604)</f>
      </c>
      <c r="H604">
        <f t="shared" si="93"/>
        <v>0.951357034793342</v>
      </c>
      <c r="I604">
        <f t="shared" si="94"/>
        <v>-0.3080905586823781</v>
      </c>
      <c r="J604">
        <f t="shared" si="95"/>
        <v>0.3682703081685027</v>
      </c>
      <c r="K604">
        <f t="shared" si="96"/>
        <v>0.2886825481685027</v>
      </c>
      <c r="L604">
        <f t="shared" si="97"/>
        <v>-0.11671395836501607</v>
      </c>
      <c r="M604">
        <f t="shared" si="98"/>
        <v>0.2103818487924313</v>
      </c>
      <c r="N604">
        <f t="shared" si="99"/>
        <v>-0.22956314903086938</v>
      </c>
      <c r="Y604" s="155"/>
    </row>
    <row r="605" spans="1:25" ht="13.5">
      <c r="A605">
        <v>5.98</v>
      </c>
      <c r="B605">
        <f t="shared" si="90"/>
        <v>0.954390321576654</v>
      </c>
      <c r="C605">
        <f t="shared" si="91"/>
        <v>-0.2985617424935936</v>
      </c>
      <c r="D605">
        <f t="shared" si="92"/>
        <v>0.954390321576654</v>
      </c>
      <c r="E605">
        <f>IF('軌道図'!$C$3="","",D605-$F$2)</f>
      </c>
      <c r="F605">
        <f>IF('軌道図'!$C$3="","",$B$2*$F$5*C605)</f>
      </c>
      <c r="H605">
        <f t="shared" si="93"/>
        <v>0.954390321576654</v>
      </c>
      <c r="I605">
        <f t="shared" si="94"/>
        <v>-0.2985617424935936</v>
      </c>
      <c r="J605">
        <f t="shared" si="95"/>
        <v>0.3694444934823228</v>
      </c>
      <c r="K605">
        <f t="shared" si="96"/>
        <v>0.28985673348232277</v>
      </c>
      <c r="L605">
        <f t="shared" si="97"/>
        <v>-0.11310415655647625</v>
      </c>
      <c r="M605">
        <f t="shared" si="98"/>
        <v>0.21299489693335594</v>
      </c>
      <c r="N605">
        <f t="shared" si="99"/>
        <v>-0.22680972213673573</v>
      </c>
      <c r="Y605" s="155"/>
    </row>
    <row r="606" spans="1:25" ht="13.5">
      <c r="A606">
        <v>5.99</v>
      </c>
      <c r="B606">
        <f t="shared" si="90"/>
        <v>0.9573281701231308</v>
      </c>
      <c r="C606">
        <f t="shared" si="91"/>
        <v>-0.2890030703793611</v>
      </c>
      <c r="D606">
        <f t="shared" si="92"/>
        <v>0.9573281701231308</v>
      </c>
      <c r="E606">
        <f>IF('軌道図'!$C$3="","",D606-$F$2)</f>
      </c>
      <c r="F606">
        <f>IF('軌道図'!$C$3="","",$B$2*$F$5*C606)</f>
      </c>
      <c r="H606">
        <f t="shared" si="93"/>
        <v>0.9573281701231308</v>
      </c>
      <c r="I606">
        <f t="shared" si="94"/>
        <v>-0.2890030703793611</v>
      </c>
      <c r="J606">
        <f t="shared" si="95"/>
        <v>0.37058173465466393</v>
      </c>
      <c r="K606">
        <f t="shared" si="96"/>
        <v>0.2909939746546639</v>
      </c>
      <c r="L606">
        <f t="shared" si="97"/>
        <v>-0.10948304442653425</v>
      </c>
      <c r="M606">
        <f t="shared" si="98"/>
        <v>0.21557946133511524</v>
      </c>
      <c r="N606">
        <f t="shared" si="99"/>
        <v>-0.22403019027060442</v>
      </c>
      <c r="Y606" s="155"/>
    </row>
    <row r="607" spans="1:25" ht="13.5">
      <c r="A607">
        <v>6</v>
      </c>
      <c r="B607">
        <f t="shared" si="90"/>
        <v>0.960170286650366</v>
      </c>
      <c r="C607">
        <f t="shared" si="91"/>
        <v>-0.27941549819892586</v>
      </c>
      <c r="D607">
        <f t="shared" si="92"/>
        <v>0.960170286650366</v>
      </c>
      <c r="E607">
        <f>IF('軌道図'!$C$3="","",D607-$F$2)</f>
      </c>
      <c r="F607">
        <f>IF('軌道図'!$C$3="","",$B$2*$F$5*C607)</f>
      </c>
      <c r="H607">
        <f t="shared" si="93"/>
        <v>0.960170286650366</v>
      </c>
      <c r="I607">
        <f t="shared" si="94"/>
        <v>-0.27941549819892586</v>
      </c>
      <c r="J607">
        <f t="shared" si="95"/>
        <v>0.37168191796235667</v>
      </c>
      <c r="K607">
        <f t="shared" si="96"/>
        <v>0.29209415796235666</v>
      </c>
      <c r="L607">
        <f t="shared" si="97"/>
        <v>-0.10585098408338518</v>
      </c>
      <c r="M607">
        <f t="shared" si="98"/>
        <v>0.21813528354342304</v>
      </c>
      <c r="N607">
        <f t="shared" si="99"/>
        <v>-0.22122483138334553</v>
      </c>
      <c r="Y607" s="155"/>
    </row>
    <row r="608" spans="1:25" ht="13.5">
      <c r="A608">
        <v>6.01</v>
      </c>
      <c r="B608">
        <f t="shared" si="90"/>
        <v>0.9629163869490754</v>
      </c>
      <c r="C608">
        <f t="shared" si="91"/>
        <v>-0.26979998470151617</v>
      </c>
      <c r="D608">
        <f t="shared" si="92"/>
        <v>0.9629163869490754</v>
      </c>
      <c r="E608">
        <f>IF('軌道図'!$C$3="","",D608-$F$2)</f>
      </c>
      <c r="F608">
        <f>IF('軌道図'!$C$3="","",$B$2*$F$5*C608)</f>
      </c>
      <c r="H608">
        <f t="shared" si="93"/>
        <v>0.9629163869490754</v>
      </c>
      <c r="I608">
        <f t="shared" si="94"/>
        <v>-0.26979998470151617</v>
      </c>
      <c r="J608">
        <f t="shared" si="95"/>
        <v>0.3727449333879871</v>
      </c>
      <c r="K608">
        <f t="shared" si="96"/>
        <v>0.2931571733879871</v>
      </c>
      <c r="L608">
        <f t="shared" si="97"/>
        <v>-0.10220833873003662</v>
      </c>
      <c r="M608">
        <f t="shared" si="98"/>
        <v>0.22066210797818844</v>
      </c>
      <c r="N608">
        <f t="shared" si="99"/>
        <v>-0.21839392600851001</v>
      </c>
      <c r="Y608" s="155"/>
    </row>
    <row r="609" spans="1:25" ht="13.5">
      <c r="A609">
        <v>6.02</v>
      </c>
      <c r="B609">
        <f t="shared" si="90"/>
        <v>0.9655661964115176</v>
      </c>
      <c r="C609">
        <f t="shared" si="91"/>
        <v>-0.2601574914304689</v>
      </c>
      <c r="D609">
        <f t="shared" si="92"/>
        <v>0.9655661964115176</v>
      </c>
      <c r="E609">
        <f>IF('軌道図'!$C$3="","",D609-$F$2)</f>
      </c>
      <c r="F609">
        <f>IF('軌道図'!$C$3="","",$B$2*$F$5*C609)</f>
      </c>
      <c r="H609">
        <f t="shared" si="93"/>
        <v>0.9655661964115176</v>
      </c>
      <c r="I609">
        <f t="shared" si="94"/>
        <v>-0.2601574914304689</v>
      </c>
      <c r="J609">
        <f t="shared" si="95"/>
        <v>0.37377067463089847</v>
      </c>
      <c r="K609">
        <f t="shared" si="96"/>
        <v>0.29418291463089846</v>
      </c>
      <c r="L609">
        <f t="shared" si="97"/>
        <v>-0.0985554726279884</v>
      </c>
      <c r="M609">
        <f t="shared" si="98"/>
        <v>0.22315968195907354</v>
      </c>
      <c r="N609">
        <f t="shared" si="99"/>
        <v>-0.21553775723427623</v>
      </c>
      <c r="Y609" s="155"/>
    </row>
    <row r="610" spans="1:25" ht="13.5">
      <c r="A610">
        <v>6.03</v>
      </c>
      <c r="B610">
        <f t="shared" si="90"/>
        <v>0.9681194500589547</v>
      </c>
      <c r="C610">
        <f t="shared" si="91"/>
        <v>-0.2504889826270749</v>
      </c>
      <c r="D610">
        <f t="shared" si="92"/>
        <v>0.9681194500589547</v>
      </c>
      <c r="E610">
        <f>IF('軌道図'!$C$3="","",D610-$F$2)</f>
      </c>
      <c r="F610">
        <f>IF('軌道図'!$C$3="","",$B$2*$F$5*C610)</f>
      </c>
      <c r="H610">
        <f t="shared" si="93"/>
        <v>0.9681194500589547</v>
      </c>
      <c r="I610">
        <f t="shared" si="94"/>
        <v>-0.2504889826270749</v>
      </c>
      <c r="J610">
        <f t="shared" si="95"/>
        <v>0.3747590391178214</v>
      </c>
      <c r="K610">
        <f t="shared" si="96"/>
        <v>0.2951712791178214</v>
      </c>
      <c r="L610">
        <f t="shared" si="97"/>
        <v>-0.09489275106080634</v>
      </c>
      <c r="M610">
        <f t="shared" si="98"/>
        <v>0.22562775573076185</v>
      </c>
      <c r="N610">
        <f t="shared" si="99"/>
        <v>-0.2126566106751413</v>
      </c>
      <c r="Y610" s="155"/>
    </row>
    <row r="611" spans="1:25" ht="13.5">
      <c r="A611">
        <v>6.04</v>
      </c>
      <c r="B611">
        <f t="shared" si="90"/>
        <v>0.9705758925681492</v>
      </c>
      <c r="C611">
        <f t="shared" si="91"/>
        <v>-0.2407954251341592</v>
      </c>
      <c r="D611">
        <f t="shared" si="92"/>
        <v>0.9705758925681492</v>
      </c>
      <c r="E611">
        <f>IF('軌道図'!$C$3="","",D611-$F$2)</f>
      </c>
      <c r="F611">
        <f>IF('軌道図'!$C$3="","",$B$2*$F$5*C611)</f>
      </c>
      <c r="H611">
        <f t="shared" si="93"/>
        <v>0.9705758925681492</v>
      </c>
      <c r="I611">
        <f t="shared" si="94"/>
        <v>-0.2407954251341592</v>
      </c>
      <c r="J611">
        <f t="shared" si="95"/>
        <v>0.3757099280131306</v>
      </c>
      <c r="K611">
        <f t="shared" si="96"/>
        <v>0.29612216801313057</v>
      </c>
      <c r="L611">
        <f t="shared" si="97"/>
        <v>-0.09122054029759555</v>
      </c>
      <c r="M611">
        <f t="shared" si="98"/>
        <v>0.2280660824879325</v>
      </c>
      <c r="N611">
        <f t="shared" si="99"/>
        <v>-0.20975077444336063</v>
      </c>
      <c r="Y611" s="155"/>
    </row>
    <row r="612" spans="1:25" ht="13.5">
      <c r="A612">
        <v>6.05</v>
      </c>
      <c r="B612">
        <f t="shared" si="90"/>
        <v>0.9729352782968974</v>
      </c>
      <c r="C612">
        <f t="shared" si="91"/>
        <v>-0.23107778829939224</v>
      </c>
      <c r="D612">
        <f t="shared" si="92"/>
        <v>0.9729352782968974</v>
      </c>
      <c r="E612">
        <f>IF('軌道図'!$C$3="","",D612-$F$2)</f>
      </c>
      <c r="F612">
        <f>IF('軌道図'!$C$3="","",$B$2*$F$5*C612)</f>
      </c>
      <c r="H612">
        <f t="shared" si="93"/>
        <v>0.9729352782968974</v>
      </c>
      <c r="I612">
        <f t="shared" si="94"/>
        <v>-0.23107778829939224</v>
      </c>
      <c r="J612">
        <f t="shared" si="95"/>
        <v>0.376623246228729</v>
      </c>
      <c r="K612">
        <f t="shared" si="96"/>
        <v>0.297035486228729</v>
      </c>
      <c r="L612">
        <f t="shared" si="97"/>
        <v>-0.08753920755637186</v>
      </c>
      <c r="M612">
        <f t="shared" si="98"/>
        <v>0.23047441839994184</v>
      </c>
      <c r="N612">
        <f t="shared" si="99"/>
        <v>-0.20682053912013562</v>
      </c>
      <c r="Y612" s="155"/>
    </row>
    <row r="613" spans="1:25" ht="13.5">
      <c r="A613">
        <v>6.06</v>
      </c>
      <c r="B613">
        <f t="shared" si="90"/>
        <v>0.9751973713085926</v>
      </c>
      <c r="C613">
        <f t="shared" si="91"/>
        <v>-0.22133704387835954</v>
      </c>
      <c r="D613">
        <f t="shared" si="92"/>
        <v>0.9751973713085926</v>
      </c>
      <c r="E613">
        <f>IF('軌道図'!$C$3="","",D613-$F$2)</f>
      </c>
      <c r="F613">
        <f>IF('軌道図'!$C$3="","",$B$2*$F$5*C613)</f>
      </c>
      <c r="H613">
        <f t="shared" si="93"/>
        <v>0.9751973713085926</v>
      </c>
      <c r="I613">
        <f t="shared" si="94"/>
        <v>-0.22133704387835954</v>
      </c>
      <c r="J613">
        <f t="shared" si="95"/>
        <v>0.3774989024335562</v>
      </c>
      <c r="K613">
        <f t="shared" si="96"/>
        <v>0.2979111424335562</v>
      </c>
      <c r="L613">
        <f t="shared" si="97"/>
        <v>-0.08384912096734164</v>
      </c>
      <c r="M613">
        <f t="shared" si="98"/>
        <v>0.23285252263520567</v>
      </c>
      <c r="N613">
        <f t="shared" si="99"/>
        <v>-0.20386619772655679</v>
      </c>
      <c r="Y613" s="155"/>
    </row>
    <row r="614" spans="1:25" ht="13.5">
      <c r="A614">
        <v>6.07</v>
      </c>
      <c r="B614">
        <f t="shared" si="90"/>
        <v>0.977361945395819</v>
      </c>
      <c r="C614">
        <f t="shared" si="91"/>
        <v>-0.21157416593738504</v>
      </c>
      <c r="D614">
        <f t="shared" si="92"/>
        <v>0.977361945395819</v>
      </c>
      <c r="E614">
        <f>IF('軌道図'!$C$3="","",D614-$F$2)</f>
      </c>
      <c r="F614">
        <f>IF('軌道図'!$C$3="","",$B$2*$F$5*C614)</f>
      </c>
      <c r="H614">
        <f t="shared" si="93"/>
        <v>0.977361945395819</v>
      </c>
      <c r="I614">
        <f t="shared" si="94"/>
        <v>-0.21157416593738504</v>
      </c>
      <c r="J614">
        <f t="shared" si="95"/>
        <v>0.37833680906272155</v>
      </c>
      <c r="K614">
        <f t="shared" si="96"/>
        <v>0.29874904906272154</v>
      </c>
      <c r="L614">
        <f t="shared" si="97"/>
        <v>-0.08015064953608837</v>
      </c>
      <c r="M614">
        <f t="shared" si="98"/>
        <v>0.2352001573852824</v>
      </c>
      <c r="N614">
        <f t="shared" si="99"/>
        <v>-0.2008880456943012</v>
      </c>
      <c r="Y614" s="155"/>
    </row>
    <row r="615" spans="1:25" ht="13.5">
      <c r="A615">
        <v>6.08</v>
      </c>
      <c r="B615">
        <f t="shared" si="90"/>
        <v>0.9794287841029711</v>
      </c>
      <c r="C615">
        <f t="shared" si="91"/>
        <v>-0.2017901307561289</v>
      </c>
      <c r="D615">
        <f t="shared" si="92"/>
        <v>0.9794287841029711</v>
      </c>
      <c r="E615">
        <f>IF('軌道図'!$C$3="","",D615-$F$2)</f>
      </c>
      <c r="F615">
        <f>IF('軌道図'!$C$3="","",$B$2*$F$5*C615)</f>
      </c>
      <c r="H615">
        <f t="shared" si="93"/>
        <v>0.9794287841029711</v>
      </c>
      <c r="I615">
        <f t="shared" si="94"/>
        <v>-0.2017901307561289</v>
      </c>
      <c r="J615">
        <f t="shared" si="95"/>
        <v>0.3791368823262601</v>
      </c>
      <c r="K615">
        <f t="shared" si="96"/>
        <v>0.2995491223262601</v>
      </c>
      <c r="L615">
        <f t="shared" si="97"/>
        <v>-0.07644416310667382</v>
      </c>
      <c r="M615">
        <f t="shared" si="98"/>
        <v>0.2375170878886529</v>
      </c>
      <c r="N615">
        <f t="shared" si="99"/>
        <v>-0.1978863808360909</v>
      </c>
      <c r="Y615" s="155"/>
    </row>
    <row r="616" spans="1:25" ht="13.5">
      <c r="A616">
        <v>6.09</v>
      </c>
      <c r="B616">
        <f t="shared" si="90"/>
        <v>0.9813976807479009</v>
      </c>
      <c r="C616">
        <f t="shared" si="91"/>
        <v>-0.19198591672995502</v>
      </c>
      <c r="D616">
        <f t="shared" si="92"/>
        <v>0.9813976807479009</v>
      </c>
      <c r="E616">
        <f>IF('軌道図'!$C$3="","",D616-$F$2)</f>
      </c>
      <c r="F616">
        <f>IF('軌道図'!$C$3="","",$B$2*$F$5*C616)</f>
      </c>
      <c r="H616">
        <f t="shared" si="93"/>
        <v>0.9813976807479009</v>
      </c>
      <c r="I616">
        <f t="shared" si="94"/>
        <v>-0.19198591672995502</v>
      </c>
      <c r="J616">
        <f t="shared" si="95"/>
        <v>0.3798990422175124</v>
      </c>
      <c r="K616">
        <f t="shared" si="96"/>
        <v>0.3003112822175124</v>
      </c>
      <c r="L616">
        <f t="shared" si="97"/>
        <v>-0.07273003232465186</v>
      </c>
      <c r="M616">
        <f t="shared" si="98"/>
        <v>0.23980308245419796</v>
      </c>
      <c r="N616">
        <f t="shared" si="99"/>
        <v>-0.19486150331591007</v>
      </c>
      <c r="Y616" s="155"/>
    </row>
    <row r="617" spans="1:25" ht="13.5">
      <c r="A617">
        <v>6.1</v>
      </c>
      <c r="B617">
        <f t="shared" si="90"/>
        <v>0.9832684384425845</v>
      </c>
      <c r="C617">
        <f t="shared" si="91"/>
        <v>-0.18216250427209588</v>
      </c>
      <c r="D617">
        <f t="shared" si="92"/>
        <v>0.9832684384425845</v>
      </c>
      <c r="E617">
        <f>IF('軌道図'!$C$3="","",D617-$F$2)</f>
      </c>
      <c r="F617">
        <f>IF('軌道図'!$C$3="","",$B$2*$F$5*C617)</f>
      </c>
      <c r="H617">
        <f t="shared" si="93"/>
        <v>0.9832684384425845</v>
      </c>
      <c r="I617">
        <f t="shared" si="94"/>
        <v>-0.18216250427209588</v>
      </c>
      <c r="J617">
        <f t="shared" si="95"/>
        <v>0.38062321252112447</v>
      </c>
      <c r="K617">
        <f t="shared" si="96"/>
        <v>0.30103545252112446</v>
      </c>
      <c r="L617">
        <f t="shared" si="97"/>
        <v>-0.06900862860000559</v>
      </c>
      <c r="M617">
        <f t="shared" si="98"/>
        <v>0.2420579124843659</v>
      </c>
      <c r="N617">
        <f t="shared" si="99"/>
        <v>-0.19181371561898997</v>
      </c>
      <c r="Y617" s="155"/>
    </row>
    <row r="618" spans="1:25" ht="13.5">
      <c r="A618">
        <v>6.11</v>
      </c>
      <c r="B618">
        <f t="shared" si="90"/>
        <v>0.9850408701128117</v>
      </c>
      <c r="C618">
        <f t="shared" si="91"/>
        <v>-0.17232087571561025</v>
      </c>
      <c r="D618">
        <f t="shared" si="92"/>
        <v>0.9850408701128117</v>
      </c>
      <c r="E618">
        <f>IF('軌道図'!$C$3="","",D618-$F$2)</f>
      </c>
      <c r="F618">
        <f>IF('軌道図'!$C$3="","",$B$2*$F$5*C618)</f>
      </c>
      <c r="H618">
        <f t="shared" si="93"/>
        <v>0.9850408701128117</v>
      </c>
      <c r="I618">
        <f t="shared" si="94"/>
        <v>-0.17232087571561025</v>
      </c>
      <c r="J618">
        <f t="shared" si="95"/>
        <v>0.38130932082066943</v>
      </c>
      <c r="K618">
        <f t="shared" si="96"/>
        <v>0.3017215608206694</v>
      </c>
      <c r="L618">
        <f t="shared" si="97"/>
        <v>-0.065280324070006</v>
      </c>
      <c r="M618">
        <f t="shared" si="98"/>
        <v>0.24428135249803293</v>
      </c>
      <c r="N618">
        <f t="shared" si="99"/>
        <v>-0.18874332252156023</v>
      </c>
      <c r="Y618" s="155"/>
    </row>
    <row r="619" spans="1:25" ht="13.5">
      <c r="A619">
        <v>6.12</v>
      </c>
      <c r="B619">
        <f t="shared" si="90"/>
        <v>0.9867147985168921</v>
      </c>
      <c r="C619">
        <f t="shared" si="91"/>
        <v>-0.1624620152151542</v>
      </c>
      <c r="D619">
        <f t="shared" si="92"/>
        <v>0.9867147985168921</v>
      </c>
      <c r="E619">
        <f>IF('軌道図'!$C$3="","",D619-$F$2)</f>
      </c>
      <c r="F619">
        <f>IF('軌道図'!$C$3="","",$B$2*$F$5*C619)</f>
      </c>
      <c r="H619">
        <f t="shared" si="93"/>
        <v>0.9867147985168921</v>
      </c>
      <c r="I619">
        <f t="shared" si="94"/>
        <v>-0.1624620152151542</v>
      </c>
      <c r="J619">
        <f t="shared" si="95"/>
        <v>0.38195729850588894</v>
      </c>
      <c r="K619">
        <f t="shared" si="96"/>
        <v>0.30236953850588894</v>
      </c>
      <c r="L619">
        <f t="shared" si="97"/>
        <v>-0.061545491561999816</v>
      </c>
      <c r="M619">
        <f t="shared" si="98"/>
        <v>0.2464731801530502</v>
      </c>
      <c r="N619">
        <f t="shared" si="99"/>
        <v>-0.18565063106037244</v>
      </c>
      <c r="Y619" s="155"/>
    </row>
    <row r="620" spans="1:25" ht="13.5">
      <c r="A620">
        <v>6.13</v>
      </c>
      <c r="B620">
        <f t="shared" si="90"/>
        <v>0.9882900562633804</v>
      </c>
      <c r="C620">
        <f t="shared" si="91"/>
        <v>-0.15258690864856114</v>
      </c>
      <c r="D620">
        <f t="shared" si="92"/>
        <v>0.9882900562633804</v>
      </c>
      <c r="E620">
        <f>IF('軌道図'!$C$3="","",D620-$F$2)</f>
      </c>
      <c r="F620">
        <f>IF('軌道図'!$C$3="","",$B$2*$F$5*C620)</f>
      </c>
      <c r="H620">
        <f t="shared" si="93"/>
        <v>0.9882900562633804</v>
      </c>
      <c r="I620">
        <f t="shared" si="94"/>
        <v>-0.15258690864856114</v>
      </c>
      <c r="J620">
        <f t="shared" si="95"/>
        <v>0.38256708077955454</v>
      </c>
      <c r="K620">
        <f t="shared" si="96"/>
        <v>0.30297932077955453</v>
      </c>
      <c r="L620">
        <f t="shared" si="97"/>
        <v>-0.05780450455612517</v>
      </c>
      <c r="M620">
        <f t="shared" si="98"/>
        <v>0.24863317626847878</v>
      </c>
      <c r="N620">
        <f t="shared" si="99"/>
        <v>-0.1825359505019952</v>
      </c>
      <c r="Y620" s="155"/>
    </row>
    <row r="621" spans="1:25" ht="13.5">
      <c r="A621">
        <v>6.14</v>
      </c>
      <c r="B621">
        <f t="shared" si="90"/>
        <v>0.9897664858278147</v>
      </c>
      <c r="C621">
        <f t="shared" si="91"/>
        <v>-0.14269654351825858</v>
      </c>
      <c r="D621">
        <f t="shared" si="92"/>
        <v>0.9897664858278147</v>
      </c>
      <c r="E621">
        <f>IF('軌道図'!$C$3="","",D621-$F$2)</f>
      </c>
      <c r="F621">
        <f>IF('軌道図'!$C$3="","",$B$2*$F$5*C621)</f>
      </c>
      <c r="H621">
        <f t="shared" si="93"/>
        <v>0.9897664858278147</v>
      </c>
      <c r="I621">
        <f t="shared" si="94"/>
        <v>-0.14269654351825858</v>
      </c>
      <c r="J621">
        <f t="shared" si="95"/>
        <v>0.38313860666394706</v>
      </c>
      <c r="K621">
        <f t="shared" si="96"/>
        <v>0.30355084666394705</v>
      </c>
      <c r="L621">
        <f t="shared" si="97"/>
        <v>-0.05405773714796517</v>
      </c>
      <c r="M621">
        <f t="shared" si="98"/>
        <v>0.2507611248465073</v>
      </c>
      <c r="N621">
        <f t="shared" si="99"/>
        <v>-0.1793995923118889</v>
      </c>
      <c r="Y621" s="155"/>
    </row>
    <row r="622" spans="1:25" ht="13.5">
      <c r="A622">
        <v>6.15</v>
      </c>
      <c r="B622">
        <f t="shared" si="90"/>
        <v>0.991143939568469</v>
      </c>
      <c r="C622">
        <f t="shared" si="91"/>
        <v>-0.13279190885251674</v>
      </c>
      <c r="D622">
        <f t="shared" si="92"/>
        <v>0.991143939568469</v>
      </c>
      <c r="E622">
        <f>IF('軌道図'!$C$3="","",D622-$F$2)</f>
      </c>
      <c r="F622">
        <f>IF('軌道図'!$C$3="","",$B$2*$F$5*C622)</f>
      </c>
      <c r="H622">
        <f t="shared" si="93"/>
        <v>0.991143939568469</v>
      </c>
      <c r="I622">
        <f t="shared" si="94"/>
        <v>-0.13279190885251674</v>
      </c>
      <c r="J622">
        <f t="shared" si="95"/>
        <v>0.38367181900695435</v>
      </c>
      <c r="K622">
        <f t="shared" si="96"/>
        <v>0.30408405900695434</v>
      </c>
      <c r="L622">
        <f t="shared" si="97"/>
        <v>-0.05030556401113802</v>
      </c>
      <c r="M622">
        <f t="shared" si="98"/>
        <v>0.2528568130940514</v>
      </c>
      <c r="N622">
        <f t="shared" si="99"/>
        <v>-0.1762418701232586</v>
      </c>
      <c r="Y622" s="155"/>
    </row>
    <row r="623" spans="1:25" ht="13.5">
      <c r="A623">
        <v>6.16</v>
      </c>
      <c r="B623">
        <f t="shared" si="90"/>
        <v>0.9924222797411169</v>
      </c>
      <c r="C623">
        <f t="shared" si="91"/>
        <v>-0.12287399510655005</v>
      </c>
      <c r="D623">
        <f t="shared" si="92"/>
        <v>0.9924222797411169</v>
      </c>
      <c r="E623">
        <f>IF('軌道図'!$C$3="","",D623-$F$2)</f>
      </c>
      <c r="F623">
        <f>IF('軌道図'!$C$3="","",$B$2*$F$5*C623)</f>
      </c>
      <c r="H623">
        <f t="shared" si="93"/>
        <v>0.9924222797411169</v>
      </c>
      <c r="I623">
        <f t="shared" si="94"/>
        <v>-0.12287399510655005</v>
      </c>
      <c r="J623">
        <f t="shared" si="95"/>
        <v>0.38416666448778636</v>
      </c>
      <c r="K623">
        <f t="shared" si="96"/>
        <v>0.30457890448778635</v>
      </c>
      <c r="L623">
        <f t="shared" si="97"/>
        <v>-0.04654836035983124</v>
      </c>
      <c r="M623">
        <f t="shared" si="98"/>
        <v>0.2549200314440323</v>
      </c>
      <c r="N623">
        <f t="shared" si="99"/>
        <v>-0.17306309970569222</v>
      </c>
      <c r="Y623" s="155"/>
    </row>
    <row r="624" spans="1:25" ht="13.5">
      <c r="A624">
        <v>6.17</v>
      </c>
      <c r="B624">
        <f t="shared" si="90"/>
        <v>0.9936013785128064</v>
      </c>
      <c r="C624">
        <f t="shared" si="91"/>
        <v>-0.11294379406346737</v>
      </c>
      <c r="D624">
        <f t="shared" si="92"/>
        <v>0.9936013785128064</v>
      </c>
      <c r="E624">
        <f>IF('軌道図'!$C$3="","",D624-$F$2)</f>
      </c>
      <c r="F624">
        <f>IF('軌道図'!$C$3="","",$B$2*$F$5*C624)</f>
      </c>
      <c r="H624">
        <f t="shared" si="93"/>
        <v>0.9936013785128064</v>
      </c>
      <c r="I624">
        <f t="shared" si="94"/>
        <v>-0.11294379406346737</v>
      </c>
      <c r="J624">
        <f t="shared" si="95"/>
        <v>0.38462309362230734</v>
      </c>
      <c r="K624">
        <f t="shared" si="96"/>
        <v>0.30503533362230734</v>
      </c>
      <c r="L624">
        <f t="shared" si="97"/>
        <v>-0.042786501911278654</v>
      </c>
      <c r="M624">
        <f t="shared" si="98"/>
        <v>0.2569505735763345</v>
      </c>
      <c r="N624">
        <f t="shared" si="99"/>
        <v>-0.16986359893358233</v>
      </c>
      <c r="Y624" s="155"/>
    </row>
    <row r="625" spans="1:25" ht="13.5">
      <c r="A625">
        <v>6.18</v>
      </c>
      <c r="B625">
        <f t="shared" si="90"/>
        <v>0.994681117974643</v>
      </c>
      <c r="C625">
        <f t="shared" si="91"/>
        <v>-0.10300229873509785</v>
      </c>
      <c r="D625">
        <f t="shared" si="92"/>
        <v>0.994681117974643</v>
      </c>
      <c r="E625">
        <f>IF('軌道図'!$C$3="","",D625-$F$2)</f>
      </c>
      <c r="F625">
        <f>IF('軌道図'!$C$3="","",$B$2*$F$5*C625)</f>
      </c>
      <c r="H625">
        <f t="shared" si="93"/>
        <v>0.994681117974643</v>
      </c>
      <c r="I625">
        <f t="shared" si="94"/>
        <v>-0.10300229873509785</v>
      </c>
      <c r="J625">
        <f t="shared" si="95"/>
        <v>0.3850410607679843</v>
      </c>
      <c r="K625">
        <f t="shared" si="96"/>
        <v>0.30545330076798427</v>
      </c>
      <c r="L625">
        <f t="shared" si="97"/>
        <v>-0.039020364848190235</v>
      </c>
      <c r="M625">
        <f t="shared" si="98"/>
        <v>0.2589482364384369</v>
      </c>
      <c r="N625">
        <f t="shared" si="99"/>
        <v>-0.1666436877543399</v>
      </c>
      <c r="Y625" s="155"/>
    </row>
    <row r="626" spans="1:25" ht="13.5">
      <c r="A626">
        <v>6.19</v>
      </c>
      <c r="B626">
        <f t="shared" si="90"/>
        <v>0.9956613901535805</v>
      </c>
      <c r="C626">
        <f t="shared" si="91"/>
        <v>-0.0930505032626889</v>
      </c>
      <c r="D626">
        <f t="shared" si="92"/>
        <v>0.9956613901535805</v>
      </c>
      <c r="E626">
        <f>IF('軌道図'!$C$3="","",D626-$F$2)</f>
      </c>
      <c r="F626">
        <f>IF('軌道図'!$C$3="","",$B$2*$F$5*C626)</f>
      </c>
      <c r="H626">
        <f t="shared" si="93"/>
        <v>0.9956613901535805</v>
      </c>
      <c r="I626">
        <f t="shared" si="94"/>
        <v>-0.0930505032626889</v>
      </c>
      <c r="J626">
        <f t="shared" si="95"/>
        <v>0.385420524128451</v>
      </c>
      <c r="K626">
        <f t="shared" si="96"/>
        <v>0.305832764128451</v>
      </c>
      <c r="L626">
        <f t="shared" si="97"/>
        <v>-0.035250325781133525</v>
      </c>
      <c r="M626">
        <f t="shared" si="98"/>
        <v>0.2609128202657182</v>
      </c>
      <c r="N626">
        <f t="shared" si="99"/>
        <v>-0.16340368815639933</v>
      </c>
      <c r="Y626" s="155"/>
    </row>
    <row r="627" spans="1:25" ht="13.5">
      <c r="A627">
        <v>6.2</v>
      </c>
      <c r="B627">
        <f t="shared" si="90"/>
        <v>0.9965420970232175</v>
      </c>
      <c r="C627">
        <f t="shared" si="91"/>
        <v>-0.0830894028174964</v>
      </c>
      <c r="D627">
        <f t="shared" si="92"/>
        <v>0.9965420970232175</v>
      </c>
      <c r="E627">
        <f>IF('軌道図'!$C$3="","",D627-$F$2)</f>
      </c>
      <c r="F627">
        <f>IF('軌道図'!$C$3="","",$B$2*$F$5*C627)</f>
      </c>
      <c r="H627">
        <f t="shared" si="93"/>
        <v>0.9965420970232175</v>
      </c>
      <c r="I627">
        <f t="shared" si="94"/>
        <v>-0.0830894028174964</v>
      </c>
      <c r="J627">
        <f t="shared" si="95"/>
        <v>0.3857614457576875</v>
      </c>
      <c r="K627">
        <f t="shared" si="96"/>
        <v>0.3061736857576875</v>
      </c>
      <c r="L627">
        <f t="shared" si="97"/>
        <v>-0.031476761710874206</v>
      </c>
      <c r="M627">
        <f t="shared" si="98"/>
        <v>0.2628441286014325</v>
      </c>
      <c r="N627">
        <f t="shared" si="99"/>
        <v>-0.16014392413702094</v>
      </c>
      <c r="Y627" s="155"/>
    </row>
    <row r="628" spans="1:25" ht="13.5">
      <c r="A628">
        <v>6.21</v>
      </c>
      <c r="B628">
        <f t="shared" si="90"/>
        <v>0.9973231505136012</v>
      </c>
      <c r="C628">
        <f t="shared" si="91"/>
        <v>-0.07311999350126308</v>
      </c>
      <c r="D628">
        <f t="shared" si="92"/>
        <v>0.9973231505136012</v>
      </c>
      <c r="E628">
        <f>IF('軌道図'!$C$3="","",D628-$F$2)</f>
      </c>
      <c r="F628">
        <f>IF('軌道図'!$C$3="","",$B$2*$F$5*C628)</f>
      </c>
      <c r="H628">
        <f t="shared" si="93"/>
        <v>0.9973231505136012</v>
      </c>
      <c r="I628">
        <f t="shared" si="94"/>
        <v>-0.07311999350126308</v>
      </c>
      <c r="J628">
        <f t="shared" si="95"/>
        <v>0.38606379156381504</v>
      </c>
      <c r="K628">
        <f t="shared" si="96"/>
        <v>0.30647603156381503</v>
      </c>
      <c r="L628">
        <f t="shared" si="97"/>
        <v>-0.027700049990674352</v>
      </c>
      <c r="M628">
        <f t="shared" si="98"/>
        <v>0.2647419683163558</v>
      </c>
      <c r="N628">
        <f t="shared" si="99"/>
        <v>-0.15686472166989</v>
      </c>
      <c r="Y628" s="155"/>
    </row>
    <row r="629" spans="1:25" ht="13.5">
      <c r="A629">
        <v>6.22</v>
      </c>
      <c r="B629">
        <f t="shared" si="90"/>
        <v>0.9980044725200334</v>
      </c>
      <c r="C629">
        <f t="shared" si="91"/>
        <v>-0.06314327224661277</v>
      </c>
      <c r="D629">
        <f t="shared" si="92"/>
        <v>0.9980044725200334</v>
      </c>
      <c r="E629">
        <f>IF('軌道図'!$C$3="","",D629-$F$2)</f>
      </c>
      <c r="F629">
        <f>IF('軌道図'!$C$3="","",$B$2*$F$5*C629)</f>
      </c>
      <c r="H629">
        <f t="shared" si="93"/>
        <v>0.9980044725200334</v>
      </c>
      <c r="I629">
        <f t="shared" si="94"/>
        <v>-0.06314327224661277</v>
      </c>
      <c r="J629">
        <f t="shared" si="95"/>
        <v>0.38632753131250497</v>
      </c>
      <c r="K629">
        <f t="shared" si="96"/>
        <v>0.30673977131250496</v>
      </c>
      <c r="L629">
        <f t="shared" si="97"/>
        <v>-0.023920568288558732</v>
      </c>
      <c r="M629">
        <f t="shared" si="98"/>
        <v>0.26660614962809814</v>
      </c>
      <c r="N629">
        <f t="shared" si="99"/>
        <v>-0.15356640867252053</v>
      </c>
      <c r="Y629" s="155"/>
    </row>
    <row r="630" spans="1:25" ht="13.5">
      <c r="A630">
        <v>6.23</v>
      </c>
      <c r="B630">
        <f t="shared" si="90"/>
        <v>0.9985859949108813</v>
      </c>
      <c r="C630">
        <f t="shared" si="91"/>
        <v>-0.053160236717356125</v>
      </c>
      <c r="D630">
        <f t="shared" si="92"/>
        <v>0.9985859949108813</v>
      </c>
      <c r="E630">
        <f>IF('軌道図'!$C$3="","",D630-$F$2)</f>
      </c>
      <c r="F630">
        <f>IF('軌道図'!$C$3="","",$B$2*$F$5*C630)</f>
      </c>
      <c r="H630">
        <f t="shared" si="93"/>
        <v>0.9985859949108813</v>
      </c>
      <c r="I630">
        <f t="shared" si="94"/>
        <v>-0.053160236717356125</v>
      </c>
      <c r="J630">
        <f t="shared" si="95"/>
        <v>0.38655263863000217</v>
      </c>
      <c r="K630">
        <f t="shared" si="96"/>
        <v>0.30696487863000216</v>
      </c>
      <c r="L630">
        <f t="shared" si="97"/>
        <v>-0.02013869454954766</v>
      </c>
      <c r="M630">
        <f t="shared" si="98"/>
        <v>0.2684364861200819</v>
      </c>
      <c r="N630">
        <f t="shared" si="99"/>
        <v>-0.15024931497346333</v>
      </c>
      <c r="Y630" s="155"/>
    </row>
    <row r="631" spans="1:25" ht="13.5">
      <c r="A631">
        <v>6.24</v>
      </c>
      <c r="B631">
        <f t="shared" si="90"/>
        <v>0.9990676595343903</v>
      </c>
      <c r="C631">
        <f t="shared" si="91"/>
        <v>-0.04317188520872868</v>
      </c>
      <c r="D631">
        <f t="shared" si="92"/>
        <v>0.9990676595343903</v>
      </c>
      <c r="E631">
        <f>IF('軌道図'!$C$3="","",D631-$F$2)</f>
      </c>
      <c r="F631">
        <f>IF('軌道図'!$C$3="","",$B$2*$F$5*C631)</f>
      </c>
      <c r="H631">
        <f t="shared" si="93"/>
        <v>0.9990676595343903</v>
      </c>
      <c r="I631">
        <f t="shared" si="94"/>
        <v>-0.04317188520872868</v>
      </c>
      <c r="J631">
        <f t="shared" si="95"/>
        <v>0.3867390910057625</v>
      </c>
      <c r="K631">
        <f t="shared" si="96"/>
        <v>0.3071513310057625</v>
      </c>
      <c r="L631">
        <f t="shared" si="97"/>
        <v>-0.016354806957864156</v>
      </c>
      <c r="M631">
        <f t="shared" si="98"/>
        <v>0.27023279476018297</v>
      </c>
      <c r="N631">
        <f t="shared" si="99"/>
        <v>-0.14691377227932473</v>
      </c>
      <c r="Y631" s="155"/>
    </row>
    <row r="632" spans="1:25" ht="13.5">
      <c r="A632">
        <v>6.25</v>
      </c>
      <c r="B632">
        <f t="shared" si="90"/>
        <v>0.9994494182244994</v>
      </c>
      <c r="C632">
        <f t="shared" si="91"/>
        <v>-0.03317921654755682</v>
      </c>
      <c r="D632">
        <f t="shared" si="92"/>
        <v>0.9994494182244994</v>
      </c>
      <c r="E632">
        <f>IF('軌道図'!$C$3="","",D632-$F$2)</f>
      </c>
      <c r="F632">
        <f>IF('軌道図'!$C$3="","",$B$2*$F$5*C632)</f>
      </c>
      <c r="H632">
        <f t="shared" si="93"/>
        <v>0.9994494182244994</v>
      </c>
      <c r="I632">
        <f t="shared" si="94"/>
        <v>-0.03317921654755682</v>
      </c>
      <c r="J632">
        <f t="shared" si="95"/>
        <v>0.3868868697947037</v>
      </c>
      <c r="K632">
        <f t="shared" si="96"/>
        <v>0.3072991097947037</v>
      </c>
      <c r="L632">
        <f t="shared" si="97"/>
        <v>-0.012569283899113826</v>
      </c>
      <c r="M632">
        <f t="shared" si="98"/>
        <v>0.2719948959190343</v>
      </c>
      <c r="N632">
        <f t="shared" si="99"/>
        <v>-0.14356011414159423</v>
      </c>
      <c r="Y632" s="155"/>
    </row>
    <row r="633" spans="1:25" ht="13.5">
      <c r="A633">
        <v>6.26</v>
      </c>
      <c r="B633">
        <f t="shared" si="90"/>
        <v>0.9997312328056578</v>
      </c>
      <c r="C633">
        <f t="shared" si="91"/>
        <v>-0.02318322999237945</v>
      </c>
      <c r="D633">
        <f t="shared" si="92"/>
        <v>0.9997312328056578</v>
      </c>
      <c r="E633">
        <f>IF('軌道図'!$C$3="","",D633-$F$2)</f>
      </c>
      <c r="F633">
        <f>IF('軌道図'!$C$3="","",$B$2*$F$5*C633)</f>
      </c>
      <c r="H633">
        <f t="shared" si="93"/>
        <v>0.9997312328056578</v>
      </c>
      <c r="I633">
        <f t="shared" si="94"/>
        <v>-0.02318322999237945</v>
      </c>
      <c r="J633">
        <f t="shared" si="95"/>
        <v>0.3869959602190701</v>
      </c>
      <c r="K633">
        <f t="shared" si="96"/>
        <v>0.3074082002190701</v>
      </c>
      <c r="L633">
        <f t="shared" si="97"/>
        <v>-0.008782503922447952</v>
      </c>
      <c r="M633">
        <f t="shared" si="98"/>
        <v>0.27372261338798853</v>
      </c>
      <c r="N633">
        <f t="shared" si="99"/>
        <v>-0.14018867592329087</v>
      </c>
      <c r="Y633" s="155"/>
    </row>
    <row r="634" spans="1:25" ht="13.5">
      <c r="A634">
        <v>6.27</v>
      </c>
      <c r="B634">
        <f t="shared" si="90"/>
        <v>0.9999130750966423</v>
      </c>
      <c r="C634">
        <f t="shared" si="91"/>
        <v>-0.01318492513352214</v>
      </c>
      <c r="D634">
        <f t="shared" si="92"/>
        <v>0.9999130750966423</v>
      </c>
      <c r="E634">
        <f>IF('軌道図'!$C$3="","",D634-$F$2)</f>
      </c>
      <c r="F634">
        <f>IF('軌道図'!$C$3="","",$B$2*$F$5*C634)</f>
      </c>
      <c r="H634">
        <f t="shared" si="93"/>
        <v>0.9999130750966423</v>
      </c>
      <c r="I634">
        <f t="shared" si="94"/>
        <v>-0.01318492513352214</v>
      </c>
      <c r="J634">
        <f t="shared" si="95"/>
        <v>0.38706635136991024</v>
      </c>
      <c r="K634">
        <f t="shared" si="96"/>
        <v>0.30747859136991024</v>
      </c>
      <c r="L634">
        <f t="shared" si="97"/>
        <v>-0.004994845702708564</v>
      </c>
      <c r="M634">
        <f t="shared" si="98"/>
        <v>0.27541577439673853</v>
      </c>
      <c r="N634">
        <f t="shared" si="99"/>
        <v>-0.136799794765427</v>
      </c>
      <c r="Y634" s="155"/>
    </row>
    <row r="635" spans="1:25" ht="13.5">
      <c r="A635">
        <v>6.28</v>
      </c>
      <c r="B635">
        <f t="shared" si="90"/>
        <v>0.9999949269133752</v>
      </c>
      <c r="C635">
        <f t="shared" si="91"/>
        <v>-0.0031853017931379904</v>
      </c>
      <c r="D635">
        <f t="shared" si="92"/>
        <v>0.9999949269133752</v>
      </c>
      <c r="E635">
        <f>IF('軌道図'!$C$3="","",D635-$F$2)</f>
      </c>
      <c r="F635">
        <f>IF('軌道図'!$C$3="","",$B$2*$F$5*C635)</f>
      </c>
      <c r="H635">
        <f t="shared" si="93"/>
        <v>0.9999949269133752</v>
      </c>
      <c r="I635">
        <f t="shared" si="94"/>
        <v>-0.0031853017931379904</v>
      </c>
      <c r="J635">
        <f t="shared" si="95"/>
        <v>0.3870980362081676</v>
      </c>
      <c r="K635">
        <f t="shared" si="96"/>
        <v>0.30751027620816757</v>
      </c>
      <c r="L635">
        <f t="shared" si="97"/>
        <v>-0.0012066880025609255</v>
      </c>
      <c r="M635">
        <f t="shared" si="98"/>
        <v>0.27707420963059437</v>
      </c>
      <c r="N635">
        <f t="shared" si="99"/>
        <v>-0.133393809553294</v>
      </c>
      <c r="Y635" s="155"/>
    </row>
    <row r="636" spans="1:25" ht="13.5">
      <c r="A636">
        <v>6.29</v>
      </c>
      <c r="B636">
        <f t="shared" si="90"/>
        <v>0.9999767800707431</v>
      </c>
      <c r="C636">
        <f t="shared" si="91"/>
        <v>0.006814640074770176</v>
      </c>
      <c r="D636">
        <f t="shared" si="92"/>
        <v>0.9999767800707431</v>
      </c>
      <c r="E636">
        <f>IF('軌道図'!$C$3="","",D636-$F$2)</f>
      </c>
      <c r="F636">
        <f>IF('軌道図'!$C$3="","",$B$2*$F$5*C636)</f>
      </c>
      <c r="H636">
        <f t="shared" si="93"/>
        <v>0.9999767800707431</v>
      </c>
      <c r="I636">
        <f t="shared" si="94"/>
        <v>0.006814640074770176</v>
      </c>
      <c r="J636">
        <f t="shared" si="95"/>
        <v>0.38709101156538467</v>
      </c>
      <c r="K636">
        <f t="shared" si="96"/>
        <v>0.30750325156538466</v>
      </c>
      <c r="L636">
        <f t="shared" si="97"/>
        <v>0.0025815903653810626</v>
      </c>
      <c r="M636">
        <f t="shared" si="98"/>
        <v>0.2786977532474145</v>
      </c>
      <c r="N636">
        <f t="shared" si="99"/>
        <v>-0.1299710608825754</v>
      </c>
      <c r="Y636" s="155"/>
    </row>
    <row r="637" spans="1:25" ht="13.5">
      <c r="A637">
        <v>6.3</v>
      </c>
      <c r="B637">
        <f>COS(A637)</f>
        <v>0.9998586363834151</v>
      </c>
      <c r="C637">
        <f>SIN(A637)</f>
        <v>0.016813900484349713</v>
      </c>
      <c r="D637">
        <f>$B$2*B637</f>
        <v>0.9998586363834151</v>
      </c>
      <c r="E637">
        <f>IF('軌道図'!$C$3="","",D637-$F$2)</f>
      </c>
      <c r="F637">
        <f>IF('軌道図'!$C$3="","",$B$2*$F$5*C637)</f>
      </c>
      <c r="H637">
        <f t="shared" si="93"/>
        <v>0.9998586363834151</v>
      </c>
      <c r="I637">
        <f t="shared" si="94"/>
        <v>0.016813900484349713</v>
      </c>
      <c r="J637">
        <f t="shared" si="95"/>
        <v>0.38704527814402</v>
      </c>
      <c r="K637">
        <f t="shared" si="96"/>
        <v>0.30745751814402</v>
      </c>
      <c r="L637">
        <f t="shared" si="97"/>
        <v>0.006369610576437831</v>
      </c>
      <c r="M637">
        <f t="shared" si="98"/>
        <v>0.28028624289419035</v>
      </c>
      <c r="N637">
        <f t="shared" si="99"/>
        <v>-0.1265318910252857</v>
      </c>
      <c r="Y637" s="155"/>
    </row>
    <row r="638" spans="1:25" ht="13.5">
      <c r="A638" s="155"/>
      <c r="B638" s="155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6"/>
      <c r="X638" s="156"/>
      <c r="Y638" s="155"/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Hidehito Yamamura</dc:creator>
  <cp:keywords/>
  <dc:description/>
  <cp:lastModifiedBy>洞口俊博</cp:lastModifiedBy>
  <cp:lastPrinted>2011-01-07T04:05:40Z</cp:lastPrinted>
  <dcterms:created xsi:type="dcterms:W3CDTF">2009-09-11T06:30:12Z</dcterms:created>
  <dcterms:modified xsi:type="dcterms:W3CDTF">2012-11-13T05:39:45Z</dcterms:modified>
  <cp:category/>
  <cp:version/>
  <cp:contentType/>
  <cp:contentStatus/>
</cp:coreProperties>
</file>